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defaultThemeVersion="124226"/>
  <workbookProtection workbookPassword="DC9F" lockStructure="1"/>
  <bookViews>
    <workbookView xWindow="240" yWindow="375" windowWidth="19440" windowHeight="11760" firstSheet="2" activeTab="5"/>
  </bookViews>
  <sheets>
    <sheet name="Início" sheetId="5" r:id="rId1"/>
    <sheet name="1.1 - Contextualização" sheetId="11" r:id="rId2"/>
    <sheet name="1.2 - SWOT" sheetId="10" r:id="rId3"/>
    <sheet name="1.3 - Problemas" sheetId="12" r:id="rId4"/>
    <sheet name="2 - Metas Gerais Intermédias" sheetId="13" r:id="rId5"/>
    <sheet name="3 - Ações" sheetId="7" r:id="rId6"/>
    <sheet name="4.1 - Recursos humanos" sheetId="1" r:id="rId7"/>
    <sheet name="4.2 - Recursos financeiros" sheetId="8" r:id="rId8"/>
    <sheet name="folha1" sheetId="4" state="hidden" r:id="rId9"/>
    <sheet name="RH_2013_14" sheetId="3" state="hidden" r:id="rId10"/>
    <sheet name="ações_2013_14" sheetId="2" state="hidden" r:id="rId11"/>
  </sheets>
  <externalReferences>
    <externalReference r:id="rId12"/>
    <externalReference r:id="rId13"/>
  </externalReferences>
  <definedNames>
    <definedName name="_xlnm._FilterDatabase" localSheetId="5" hidden="1">'3 - Ações'!$A$6:$Q$6</definedName>
    <definedName name="_xlnm._FilterDatabase" localSheetId="10" hidden="1">ações_2013_14!$B$1:$J$1</definedName>
    <definedName name="_xlnm._FilterDatabase" localSheetId="8" hidden="1">folha1!$A$1:$D$139</definedName>
    <definedName name="_xlnm._FilterDatabase" localSheetId="9" hidden="1">RH_2013_14!$A$7:$AP$145</definedName>
    <definedName name="_xlnm.Print_Area" localSheetId="1">'1.1 - Contextualização'!$B$1:$K$34</definedName>
    <definedName name="_xlnm.Print_Area" localSheetId="2">'1.2 - SWOT'!$A$1:$P$38</definedName>
    <definedName name="_xlnm.Print_Area" localSheetId="3">'1.3 - Problemas'!$B$1:$L$21</definedName>
    <definedName name="_xlnm.Print_Area" localSheetId="5">'3 - Ações'!$A$1:$Q$231</definedName>
    <definedName name="_xlnm.Print_Area" localSheetId="6">'4.1 - Recursos humanos'!$A$1:$AD$44</definedName>
    <definedName name="_xlnm.Print_Area" localSheetId="7">'4.2 - Recursos financeiros'!$A$1:$F$16</definedName>
    <definedName name="_xlnm.Print_Area" localSheetId="8">folha1!#REF!</definedName>
    <definedName name="_xlnm.Print_Area" localSheetId="0">Início!$B$1:$I$26</definedName>
    <definedName name="_xlnm.Print_Area" localSheetId="9">RH_2013_14!$A$1:$AP$145</definedName>
    <definedName name="b__Resultados_nas_provas_de_aferição_e_exames_nacionais___Língua_Portuguesa_e_Matemática" localSheetId="1">'[1]5_Metas'!#REF!</definedName>
    <definedName name="b__Resultados_nas_provas_de_aferição_e_exames_nacionais___Língua_Portuguesa_e_Matemática" localSheetId="3">'[2]5_Metas'!#REF!</definedName>
    <definedName name="b__Resultados_nas_provas_de_aferição_e_exames_nacionais___Língua_Portuguesa_e_Matemática" localSheetId="5">'[1]5_Metas'!#REF!</definedName>
    <definedName name="b__Resultados_nas_provas_de_aferição_e_exames_nacionais___Língua_Portuguesa_e_Matemática" localSheetId="7">'[1]5_Metas'!#REF!</definedName>
    <definedName name="b__Resultados_nas_provas_de_aferição_e_exames_nacionais___Língua_Portuguesa_e_Matemática" localSheetId="8">'[1]5_Metas'!#REF!</definedName>
    <definedName name="b__Resultados_nas_provas_de_aferição_e_exames_nacionais___Língua_Portuguesa_e_Matemática">'[1]5_Metas'!#REF!</definedName>
    <definedName name="c__Taxa_de_abandono_por_ciclo" localSheetId="3">'[2]5_Metas'!#REF!</definedName>
    <definedName name="c__Taxa_de_abandono_por_ciclo" localSheetId="5">'[1]5_Metas'!#REF!</definedName>
    <definedName name="c__Taxa_de_abandono_por_ciclo" localSheetId="7">'[1]5_Metas'!#REF!</definedName>
    <definedName name="c__Taxa_de_abandono_por_ciclo" localSheetId="8">'[1]5_Metas'!#REF!</definedName>
    <definedName name="c__Taxa_de_abandono_por_ciclo">'[1]5_Metas'!#REF!</definedName>
    <definedName name="d__Taxa_de_absentismo_por_ciclo" localSheetId="3">'[2]5_Metas'!#REF!</definedName>
    <definedName name="d__Taxa_de_absentismo_por_ciclo" localSheetId="7">'[1]5_Metas'!#REF!</definedName>
    <definedName name="d__Taxa_de_absentismo_por_ciclo" localSheetId="8">'[1]5_Metas'!#REF!</definedName>
    <definedName name="d__Taxa_de_absentismo_por_ciclo">'[1]5_Metas'!#REF!</definedName>
    <definedName name="e__Indisciplina" localSheetId="3">'[2]5_Metas'!#REF!</definedName>
    <definedName name="e__Indisciplina" localSheetId="7">'[1]5_Metas'!#REF!</definedName>
    <definedName name="e__Indisciplina" localSheetId="8">'[1]5_Metas'!#REF!</definedName>
    <definedName name="e__Indisciplina">'[1]5_Metas'!#REF!</definedName>
    <definedName name="_xlnm.Print_Titles" localSheetId="2">'1.2 - SWOT'!$1:$4</definedName>
    <definedName name="_xlnm.Print_Titles" localSheetId="5">'3 - Ações'!$4:$5</definedName>
    <definedName name="_xlnm.Print_Titles" localSheetId="6">'4.1 - Recursos humanos'!$14:$16</definedName>
    <definedName name="_xlnm.Print_Titles" localSheetId="8">folha1!$1:$1</definedName>
    <definedName name="_xlnm.Print_Titles" localSheetId="9">RH_2013_14!$2:$7</definedName>
  </definedNames>
  <calcPr calcId="145621"/>
</workbook>
</file>

<file path=xl/calcChain.xml><?xml version="1.0" encoding="utf-8"?>
<calcChain xmlns="http://schemas.openxmlformats.org/spreadsheetml/2006/main">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 i="8"/>
  <c r="D15" i="8"/>
  <c r="D9" i="8"/>
  <c r="A1" i="1"/>
  <c r="D17" i="1"/>
  <c r="D18" i="1" s="1"/>
  <c r="E17" i="1"/>
  <c r="F17" i="1"/>
  <c r="F18" i="1" s="1"/>
  <c r="G17" i="1"/>
  <c r="G18" i="1" s="1"/>
  <c r="H17" i="1"/>
  <c r="I17" i="1"/>
  <c r="J17" i="1"/>
  <c r="J18" i="1" s="1"/>
  <c r="K17" i="1"/>
  <c r="L17" i="1"/>
  <c r="L18" i="1" s="1"/>
  <c r="M17" i="1"/>
  <c r="M18" i="1" s="1"/>
  <c r="N17" i="1"/>
  <c r="O17" i="1"/>
  <c r="P17" i="1"/>
  <c r="P18" i="1" s="1"/>
  <c r="S17" i="1"/>
  <c r="T17" i="1"/>
  <c r="U17" i="1"/>
  <c r="V17" i="1"/>
  <c r="W17" i="1"/>
  <c r="X17" i="1"/>
  <c r="Y17" i="1"/>
  <c r="Z17" i="1"/>
  <c r="AA17" i="1"/>
  <c r="AB17" i="1"/>
  <c r="AC17" i="1"/>
  <c r="H18" i="1"/>
  <c r="I18" i="1"/>
  <c r="K18" i="1"/>
  <c r="N18" i="1"/>
  <c r="O18" i="1"/>
  <c r="Q18" i="1"/>
  <c r="A20" i="1"/>
  <c r="R20" i="1"/>
  <c r="AD20" i="1"/>
  <c r="A21" i="1"/>
  <c r="R21" i="1"/>
  <c r="AD21" i="1"/>
  <c r="A22" i="1"/>
  <c r="R22" i="1"/>
  <c r="AD22" i="1"/>
  <c r="A23" i="1"/>
  <c r="R23" i="1"/>
  <c r="AD23" i="1"/>
  <c r="A24" i="1"/>
  <c r="R24" i="1"/>
  <c r="AD24" i="1"/>
  <c r="A25" i="1"/>
  <c r="R25" i="1"/>
  <c r="AD25" i="1"/>
  <c r="A26" i="1"/>
  <c r="R26" i="1"/>
  <c r="AD26" i="1"/>
  <c r="A27" i="1"/>
  <c r="R27" i="1"/>
  <c r="AD27" i="1"/>
  <c r="A28" i="1"/>
  <c r="R28" i="1"/>
  <c r="AD28" i="1"/>
  <c r="A29" i="1"/>
  <c r="R29" i="1"/>
  <c r="AD29" i="1"/>
  <c r="A30" i="1"/>
  <c r="R30" i="1"/>
  <c r="AD30" i="1"/>
  <c r="A31" i="1"/>
  <c r="R31" i="1"/>
  <c r="AD31" i="1"/>
  <c r="A32" i="1"/>
  <c r="R32" i="1"/>
  <c r="AD32" i="1"/>
  <c r="A33" i="1"/>
  <c r="R33" i="1"/>
  <c r="AD33" i="1"/>
  <c r="A34" i="1"/>
  <c r="R34" i="1"/>
  <c r="AD34" i="1"/>
  <c r="A35" i="1"/>
  <c r="R35" i="1"/>
  <c r="AD35" i="1"/>
  <c r="A36" i="1"/>
  <c r="R36" i="1"/>
  <c r="AD36" i="1"/>
  <c r="A37" i="1"/>
  <c r="R37" i="1"/>
  <c r="AD37" i="1"/>
  <c r="A38" i="1"/>
  <c r="R38" i="1"/>
  <c r="AD38" i="1"/>
  <c r="A39" i="1"/>
  <c r="R39" i="1"/>
  <c r="AD39" i="1"/>
  <c r="A40" i="1"/>
  <c r="R40" i="1"/>
  <c r="AD40" i="1"/>
  <c r="A41" i="1"/>
  <c r="R41" i="1"/>
  <c r="AD41" i="1"/>
  <c r="A42" i="1"/>
  <c r="R42" i="1"/>
  <c r="AD42" i="1"/>
  <c r="A43" i="1"/>
  <c r="R43" i="1"/>
  <c r="AD43" i="1"/>
  <c r="A44" i="1"/>
  <c r="R44" i="1"/>
  <c r="AD44" i="1"/>
  <c r="A1" i="7"/>
  <c r="H7" i="7"/>
  <c r="H10" i="7"/>
  <c r="H13" i="7"/>
  <c r="H16" i="7"/>
  <c r="H19" i="7"/>
  <c r="H22" i="7"/>
  <c r="H25" i="7"/>
  <c r="H28" i="7"/>
  <c r="H31" i="7"/>
  <c r="H34" i="7"/>
  <c r="H37" i="7"/>
  <c r="H40" i="7"/>
  <c r="H43" i="7"/>
  <c r="H46" i="7"/>
  <c r="H49" i="7"/>
  <c r="H52" i="7"/>
  <c r="H55" i="7"/>
  <c r="H58" i="7"/>
  <c r="H61" i="7"/>
  <c r="H64" i="7"/>
  <c r="H67" i="7"/>
  <c r="H70" i="7"/>
  <c r="H73" i="7"/>
  <c r="H76" i="7"/>
  <c r="H79" i="7"/>
  <c r="H82" i="7"/>
  <c r="H85" i="7"/>
  <c r="H88" i="7"/>
  <c r="H91" i="7"/>
  <c r="H94" i="7"/>
  <c r="H97" i="7"/>
  <c r="H100" i="7"/>
  <c r="H103" i="7"/>
  <c r="H106" i="7"/>
  <c r="H109" i="7"/>
  <c r="H112" i="7"/>
  <c r="H115" i="7"/>
  <c r="H118" i="7"/>
  <c r="H121" i="7"/>
  <c r="H124" i="7"/>
  <c r="H127" i="7"/>
  <c r="H130" i="7"/>
  <c r="H133" i="7"/>
  <c r="H136" i="7"/>
  <c r="H139" i="7"/>
  <c r="H142" i="7"/>
  <c r="H145" i="7"/>
  <c r="H148" i="7"/>
  <c r="H151" i="7"/>
  <c r="H154" i="7"/>
  <c r="H157" i="7"/>
  <c r="H160" i="7"/>
  <c r="H163" i="7"/>
  <c r="H166" i="7"/>
  <c r="H169" i="7"/>
  <c r="H172" i="7"/>
  <c r="H175" i="7"/>
  <c r="H178" i="7"/>
  <c r="H181" i="7"/>
  <c r="H184" i="7"/>
  <c r="H187" i="7"/>
  <c r="H190" i="7"/>
  <c r="H193" i="7"/>
  <c r="H196" i="7"/>
  <c r="H199" i="7"/>
  <c r="H202" i="7"/>
  <c r="H205" i="7"/>
  <c r="H208" i="7"/>
  <c r="H211" i="7"/>
  <c r="H214" i="7"/>
  <c r="H217" i="7"/>
  <c r="H220" i="7"/>
  <c r="H223" i="7"/>
  <c r="H226" i="7"/>
  <c r="H229" i="7"/>
  <c r="B1" i="13"/>
  <c r="B1" i="12"/>
  <c r="A1" i="10"/>
  <c r="B1" i="11"/>
  <c r="H5" i="5"/>
  <c r="R1" i="7" s="1"/>
  <c r="C6" i="5"/>
  <c r="H6" i="5"/>
  <c r="L1" i="12"/>
  <c r="E18" i="1"/>
  <c r="R17" i="1"/>
  <c r="AA1" i="1" l="1"/>
  <c r="AD17" i="1"/>
  <c r="R18" i="1"/>
  <c r="B7" i="7"/>
  <c r="B25" i="7"/>
  <c r="B43" i="7"/>
  <c r="B61" i="7"/>
  <c r="B79" i="7"/>
  <c r="B97" i="7"/>
  <c r="B115" i="7"/>
  <c r="B133" i="7"/>
  <c r="B151" i="7"/>
  <c r="B169" i="7"/>
  <c r="B187" i="7"/>
  <c r="B205" i="7"/>
  <c r="B223" i="7"/>
  <c r="B16" i="7"/>
  <c r="B34" i="7"/>
  <c r="B52" i="7"/>
  <c r="B70" i="7"/>
  <c r="B88" i="7"/>
  <c r="B106" i="7"/>
  <c r="B124" i="7"/>
  <c r="B142" i="7"/>
  <c r="B160" i="7"/>
  <c r="B178" i="7"/>
  <c r="B196" i="7"/>
  <c r="B214" i="7"/>
  <c r="E16" i="7"/>
  <c r="E34" i="7"/>
  <c r="E52" i="7"/>
  <c r="E70" i="7"/>
  <c r="E88" i="7"/>
  <c r="E106" i="7"/>
  <c r="E124" i="7"/>
  <c r="E142" i="7"/>
  <c r="E160" i="7"/>
  <c r="E178" i="7"/>
  <c r="E196" i="7"/>
  <c r="E214" i="7"/>
  <c r="E7" i="7"/>
  <c r="E25" i="7"/>
  <c r="E43" i="7"/>
  <c r="E61" i="7"/>
  <c r="E79" i="7"/>
  <c r="E97" i="7"/>
  <c r="E115" i="7"/>
  <c r="E133" i="7"/>
  <c r="E151" i="7"/>
  <c r="E169" i="7"/>
  <c r="E187" i="7"/>
  <c r="E205" i="7"/>
  <c r="E223" i="7"/>
  <c r="C16" i="7"/>
  <c r="C70" i="7"/>
  <c r="C124" i="7"/>
  <c r="C178" i="7"/>
  <c r="C7" i="7"/>
  <c r="C79" i="7"/>
  <c r="C133" i="7"/>
  <c r="C187" i="7"/>
  <c r="D61" i="7"/>
  <c r="D115" i="7"/>
  <c r="D169" i="7"/>
  <c r="D223" i="7"/>
  <c r="D34" i="7"/>
  <c r="D70" i="7"/>
  <c r="D106" i="7"/>
  <c r="D142" i="7"/>
  <c r="D196" i="7"/>
  <c r="C34" i="7"/>
  <c r="C52" i="7"/>
  <c r="C88" i="7"/>
  <c r="C106" i="7"/>
  <c r="C142" i="7"/>
  <c r="C160" i="7"/>
  <c r="C196" i="7"/>
  <c r="C214" i="7"/>
  <c r="C25" i="7"/>
  <c r="C43" i="7"/>
  <c r="C61" i="7"/>
  <c r="C97" i="7"/>
  <c r="C115" i="7"/>
  <c r="C151" i="7"/>
  <c r="C169" i="7"/>
  <c r="C205" i="7"/>
  <c r="C223" i="7"/>
  <c r="D7" i="7"/>
  <c r="D25" i="7"/>
  <c r="D43" i="7"/>
  <c r="D79" i="7"/>
  <c r="D97" i="7"/>
  <c r="D133" i="7"/>
  <c r="D151" i="7"/>
  <c r="D187" i="7"/>
  <c r="D205" i="7"/>
  <c r="D16" i="7"/>
  <c r="D52" i="7"/>
  <c r="D88" i="7"/>
  <c r="D124" i="7"/>
  <c r="D160" i="7"/>
  <c r="D178" i="7"/>
  <c r="D214" i="7"/>
  <c r="L1" i="13"/>
  <c r="I1" i="8"/>
  <c r="AE1" i="1"/>
  <c r="P1" i="7"/>
  <c r="K1" i="11"/>
  <c r="N1" i="10"/>
  <c r="U11" i="1" l="1"/>
  <c r="K11" i="1"/>
  <c r="K12" i="1"/>
  <c r="P12" i="1"/>
  <c r="H11" i="1"/>
  <c r="I11" i="1"/>
  <c r="S11" i="1"/>
  <c r="I12" i="1"/>
  <c r="N11" i="1"/>
  <c r="L11" i="1"/>
  <c r="P10" i="1"/>
  <c r="O12" i="1"/>
  <c r="G11" i="1"/>
  <c r="P11" i="1"/>
  <c r="T11" i="1"/>
  <c r="AB11" i="1"/>
  <c r="Q12" i="1"/>
  <c r="E11" i="1"/>
  <c r="W11" i="1"/>
  <c r="L12" i="1"/>
  <c r="O11" i="1"/>
  <c r="E12" i="1"/>
  <c r="O10" i="1"/>
  <c r="F12" i="1"/>
  <c r="AA11" i="1"/>
  <c r="M12" i="1"/>
  <c r="J11" i="1"/>
  <c r="N12" i="1"/>
  <c r="F11" i="1"/>
  <c r="D11" i="1"/>
  <c r="G12" i="1"/>
  <c r="Z11" i="1"/>
  <c r="J12" i="1"/>
  <c r="M11" i="1"/>
  <c r="D12" i="1"/>
  <c r="V11" i="1"/>
  <c r="H12" i="1"/>
  <c r="N10" i="1"/>
  <c r="X11" i="1"/>
  <c r="R11" i="1" l="1"/>
  <c r="R12" i="1"/>
  <c r="AD11" i="1"/>
  <c r="S13" i="1" s="1"/>
  <c r="B13" i="1" l="1"/>
</calcChain>
</file>

<file path=xl/comments1.xml><?xml version="1.0" encoding="utf-8"?>
<comments xmlns="http://schemas.openxmlformats.org/spreadsheetml/2006/main">
  <authors>
    <author>pandre</author>
  </authors>
  <commentList>
    <comment ref="I4" authorId="0">
      <text>
        <r>
          <rPr>
            <b/>
            <sz val="10"/>
            <color indexed="81"/>
            <rFont val="Tahoma"/>
            <family val="2"/>
          </rPr>
          <t xml:space="preserve">
Devem ser equacionadas ações para todos os eixos.</t>
        </r>
      </text>
    </comment>
    <comment ref="M4" authorId="0">
      <text>
        <r>
          <rPr>
            <b/>
            <sz val="8"/>
            <color indexed="81"/>
            <rFont val="Tahoma"/>
            <family val="2"/>
          </rPr>
          <t>Os objetivos e  respetivas metas devem ser específicos, mensuráveis, atingíveis, realistas e com limite temporal</t>
        </r>
      </text>
    </comment>
  </commentList>
</comments>
</file>

<file path=xl/sharedStrings.xml><?xml version="1.0" encoding="utf-8"?>
<sst xmlns="http://schemas.openxmlformats.org/spreadsheetml/2006/main" count="9174" uniqueCount="4784">
  <si>
    <t>Início</t>
  </si>
  <si>
    <t>Anterior</t>
  </si>
  <si>
    <t>Seguinte</t>
  </si>
  <si>
    <t>4. Recursos Adicionais</t>
  </si>
  <si>
    <t>4.1 Recursos Humanos</t>
  </si>
  <si>
    <t>Pessoal docente</t>
  </si>
  <si>
    <t>Técnicos</t>
  </si>
  <si>
    <t>Grupos de recrutamento</t>
  </si>
  <si>
    <t>Total</t>
  </si>
  <si>
    <t>Licenciados</t>
  </si>
  <si>
    <t>Não Licenciados</t>
  </si>
  <si>
    <t>Outros</t>
  </si>
  <si>
    <t>Psicólogo</t>
  </si>
  <si>
    <t>Téc. Serviço Social</t>
  </si>
  <si>
    <t>Educador Social</t>
  </si>
  <si>
    <t>Mediador</t>
  </si>
  <si>
    <t>Animador</t>
  </si>
  <si>
    <t>Ação</t>
  </si>
  <si>
    <t>Total de horas de crédito</t>
  </si>
  <si>
    <t>Total de horários completos</t>
  </si>
  <si>
    <t>2014 / 15</t>
  </si>
  <si>
    <t>2013 / 14</t>
  </si>
  <si>
    <r>
      <t>Horas de crédito</t>
    </r>
    <r>
      <rPr>
        <b/>
        <sz val="7"/>
        <color indexed="8"/>
        <rFont val="Calibri"/>
        <family val="2"/>
      </rPr>
      <t xml:space="preserve"> - sem grupo discriminado</t>
    </r>
  </si>
  <si>
    <r>
      <t>Horas de crédito</t>
    </r>
    <r>
      <rPr>
        <b/>
        <sz val="7"/>
        <color indexed="23"/>
        <rFont val="Calibri"/>
        <family val="2"/>
      </rPr>
      <t xml:space="preserve"> - sem grupo discriminado</t>
    </r>
  </si>
  <si>
    <t>TEIP3 - RECURSOS HUMANOS ADICIONAIS
2013 / 2014</t>
  </si>
  <si>
    <t>Código GIASE</t>
  </si>
  <si>
    <t>Unidade Orgânica</t>
  </si>
  <si>
    <r>
      <t>Horas de crédito</t>
    </r>
    <r>
      <rPr>
        <b/>
        <sz val="8"/>
        <color indexed="9"/>
        <rFont val="Calibri"/>
        <family val="2"/>
      </rPr>
      <t xml:space="preserve"> - sem grupo definido</t>
    </r>
  </si>
  <si>
    <t>Outros #1</t>
  </si>
  <si>
    <t>Outros #2</t>
  </si>
  <si>
    <t>Outros #3</t>
  </si>
  <si>
    <t>horários completos</t>
  </si>
  <si>
    <t>Horas de crédito</t>
  </si>
  <si>
    <t>Grupo</t>
  </si>
  <si>
    <t xml:space="preserve">Agrupamento de Escolas D. José I </t>
  </si>
  <si>
    <t>Agrupamento de Escolas de Almancil</t>
  </si>
  <si>
    <t>Agrupamento de Escolas de João da Rosa</t>
  </si>
  <si>
    <t>Agrupamento de Escolas de Rio Arade</t>
  </si>
  <si>
    <t>Agrupamento de Escolas Dr. Alberto Iria</t>
  </si>
  <si>
    <t>Agrupamento de Escolas Dr. Francisco Fernandes Lopes</t>
  </si>
  <si>
    <t>Agrupamento de Escolas Dr.ª Laura Ayres</t>
  </si>
  <si>
    <t>Agrupamento de Escolas Eng.º Nuno Mergulhão</t>
  </si>
  <si>
    <t>Agrupamento de Escolas Júlio Dantas</t>
  </si>
  <si>
    <t>Agrupamento de Escolas Padre João Coelho Cabanita</t>
  </si>
  <si>
    <t>Agrupamento de Escolas Prof. Paula Nogueira</t>
  </si>
  <si>
    <t>Agrupamento de Escolas de Aljustrel</t>
  </si>
  <si>
    <t>Agrupamento de Escolas de Alter do Chão</t>
  </si>
  <si>
    <t>Agrupamento de Escolas de Avis</t>
  </si>
  <si>
    <t>Agrupamento de Escolas de Estremoz</t>
  </si>
  <si>
    <t>Agrupamento de Escolas de Monforte</t>
  </si>
  <si>
    <t>Agrupamento de Escolas de Moura</t>
  </si>
  <si>
    <t>Agrupamento de Escolas de Mourão</t>
  </si>
  <si>
    <t>Agrupamento de Escolas de Sines</t>
  </si>
  <si>
    <t>Agrupamento de Escolas de Torrão</t>
  </si>
  <si>
    <t>Agrupamento de Escolas de Vendas Novas</t>
  </si>
  <si>
    <t>Agrupamento de Escolas de Vila Viçosa</t>
  </si>
  <si>
    <t>Agrupamento de Escolas n.º 1 de Beja</t>
  </si>
  <si>
    <t>Agrupamento de Escolas n.º 1 de Ponte de Sôr</t>
  </si>
  <si>
    <t>Agrupamento de Escolas n.º 1 de Portalegre</t>
  </si>
  <si>
    <t>Agrupamento de Escolas de Marrazes</t>
  </si>
  <si>
    <t>Agrupamento de Escolas de Pardilhó</t>
  </si>
  <si>
    <t>Agrupamento de Escolas de Santa Cruz da Trapa</t>
  </si>
  <si>
    <t>Agrupamento de Escolas de Valongo do Vouga</t>
  </si>
  <si>
    <t>Agrupamento de Escolas do Mundão</t>
  </si>
  <si>
    <t>Agrupamento de Escolas José Silvestre Ribeiro, Idanha-a-Nova</t>
  </si>
  <si>
    <t>Agrupamento de Escolas Rainha Santa Isabel</t>
  </si>
  <si>
    <t>Escola Secundária com 3.º Ciclo do Ensino Básico de D. Dinis</t>
  </si>
  <si>
    <t>Agrupamento de Escolas Agualva Mira Sintra</t>
  </si>
  <si>
    <t>Agrupamento de Escolas Aquilino Ribeiro</t>
  </si>
  <si>
    <t>Agrupamento de Escolas Baixa-Chiado</t>
  </si>
  <si>
    <t>Agrupamento de Escolas Cardoso Lopes</t>
  </si>
  <si>
    <t>Agrupamento de Escolas D. Dinis</t>
  </si>
  <si>
    <t>Agrupamento de Escolas D. João V</t>
  </si>
  <si>
    <t>Agrupamento de Escolas D. Luís de Ataíde</t>
  </si>
  <si>
    <t>Agrupamento de Escolas da Apelação</t>
  </si>
  <si>
    <t>Agrupamento de Escolas da Caparica</t>
  </si>
  <si>
    <t>Agrupamento de Escolas da Damaia</t>
  </si>
  <si>
    <t>Agrupamento de Escolas da Trafaria</t>
  </si>
  <si>
    <t>Agrupamento de Escolas das Olaias</t>
  </si>
  <si>
    <t>Agrupamento de Escolas de Benfica</t>
  </si>
  <si>
    <t>Agrupamento de Escolas de Camarate -  D. Nuno Álvares Pereira</t>
  </si>
  <si>
    <t>Agrupamento de Escolas de Coruche</t>
  </si>
  <si>
    <t>Agrupamento de Escolas de Miradouro de Alfazina</t>
  </si>
  <si>
    <t>Agrupamento de Escolas de Peniche</t>
  </si>
  <si>
    <t>Agrupamento de Escolas de Vialonga</t>
  </si>
  <si>
    <t>Agrupamento de Escolas do Alto do Lumiar</t>
  </si>
  <si>
    <t>Agrupamento de Escolas do Bairro Padre Cruz</t>
  </si>
  <si>
    <t>Agrupamento de Escolas do Monte da Caparica</t>
  </si>
  <si>
    <t>Agrupamento de Escolas do Vale da Amoreira</t>
  </si>
  <si>
    <t>Agrupamento de Escolas Dr. Azevedo Neves</t>
  </si>
  <si>
    <t>Agrupamento de Escolas Fernando Pessoa</t>
  </si>
  <si>
    <t>Agrupamento de Escolas Ferreira de Castro</t>
  </si>
  <si>
    <t>Agrupamento de Escolas Francisco Arruda</t>
  </si>
  <si>
    <t>Agrupamento de Escolas José Cardoso Pires</t>
  </si>
  <si>
    <t>Agrupamento de Escolas Luís António Verney</t>
  </si>
  <si>
    <t>Agrupamento de Escolas Manuel da Maia</t>
  </si>
  <si>
    <t>Agrupamento de Escolas Marquesa de Alorna</t>
  </si>
  <si>
    <t>Agrupamento de Escolas Miguel Torga</t>
  </si>
  <si>
    <t>Agrupamento de Escolas Ordem de Santiago</t>
  </si>
  <si>
    <t>Agrupamento de Escolas Patrício Prazeres</t>
  </si>
  <si>
    <t>Agrupamento de Escolas Pedro Eanes Lobato</t>
  </si>
  <si>
    <t>Agrupamento de Escolas Pintor Almada Negreiros</t>
  </si>
  <si>
    <t>Agrupamento de Escolas Professor Agostinho da Silva</t>
  </si>
  <si>
    <t>Agrupamento de Escolas Ruy Belo</t>
  </si>
  <si>
    <t>Agrupamento de Escolas Santo António</t>
  </si>
  <si>
    <t>Agrupamento de Escolas Visconde de Juromenha</t>
  </si>
  <si>
    <t>Escola Secundária da Baixa da Banheira</t>
  </si>
  <si>
    <t>Escola Secundária de Camarate</t>
  </si>
  <si>
    <t>Agrupamento de Escolas Alexandre Herculano</t>
  </si>
  <si>
    <t>Agrupamento de Escolas António Nobre</t>
  </si>
  <si>
    <t>Agrupamento de Escolas D. Manuel de Faria e Sousa</t>
  </si>
  <si>
    <t>Agrupamento de Escolas D. Sancho I</t>
  </si>
  <si>
    <t>Agrupamento de Escolas de Cristelo</t>
  </si>
  <si>
    <t>Agrupamento de Escolas de D. Pedro I</t>
  </si>
  <si>
    <t>Agrupamento de Escolas de Diogo Cão</t>
  </si>
  <si>
    <t>Agrupamento de Escolas de Fajões</t>
  </si>
  <si>
    <t>Agrupamento de escolas de Frazão</t>
  </si>
  <si>
    <t>Agrupamento de Escolas de Freixo de Espada à Cinta</t>
  </si>
  <si>
    <t>Agrupamento de escolas de Marco de Canaveses</t>
  </si>
  <si>
    <t>Agrupamento de Escolas de Matosinhos</t>
  </si>
  <si>
    <t>Agrupamento de Escolas de Monte da Ola, Viana do Castelo</t>
  </si>
  <si>
    <t>Agrupamento de escolas de Murça</t>
  </si>
  <si>
    <t>Agrupamento de Escolas de Paço de Sousa</t>
  </si>
  <si>
    <t>Agrupamento de Escolas de Paredes</t>
  </si>
  <si>
    <t>Agrupamento de Escolas de Pedome</t>
  </si>
  <si>
    <t>Agrupamento de Escolas de Pedrouços</t>
  </si>
  <si>
    <t>Agrupamento de Escolas de Perafita</t>
  </si>
  <si>
    <t>Agrupamento de Escolas de Resende</t>
  </si>
  <si>
    <t>Agrupamento de Escolas de Sande</t>
  </si>
  <si>
    <t>Agrupamento de Escolas de Souselo</t>
  </si>
  <si>
    <t>Agrupamento de Escolas de Sudeste do Concelho de Baião</t>
  </si>
  <si>
    <t>Agrupamento de escolas de Valbom</t>
  </si>
  <si>
    <t>Agrupamento de Escolas de Vila D´Este</t>
  </si>
  <si>
    <t>Agrupamento de Escolas do Cerco</t>
  </si>
  <si>
    <t>Agrupamento de Escolas do Mogadouro</t>
  </si>
  <si>
    <t>Agrupamento de escolas do Pinheiro</t>
  </si>
  <si>
    <t>Agrupamento de escolas do Prado</t>
  </si>
  <si>
    <t>Agrupamento de Escolas do Viso</t>
  </si>
  <si>
    <t>Agrupamento de Escolas Dr. Francisco Sanches</t>
  </si>
  <si>
    <t>Agrupamento de Escolas Fernando Távora</t>
  </si>
  <si>
    <t>Agrupamento de Escolas João Araújo Correia</t>
  </si>
  <si>
    <t>Agrupamento de Escolas Leonardo Coimbra Filho</t>
  </si>
  <si>
    <t>Agrupamento de Escolas Manoel de Oliveira</t>
  </si>
  <si>
    <t>Agrupamento de Escolas Maximinos</t>
  </si>
  <si>
    <t>Agrupamento de Escolas Pêro Vaz de Caminha</t>
  </si>
  <si>
    <t>Agrupamento de Escolas Rodrigues Freitas</t>
  </si>
  <si>
    <t>Agrupamento de Escolas São Pedro da Cova</t>
  </si>
  <si>
    <t>Agrupamento de Escolas Tenente-Coronel Adão Carrapatoso</t>
  </si>
  <si>
    <t>Agrupamento de Escolas Vale de S. Torcato</t>
  </si>
  <si>
    <t>Escola Secundária de São Pedro da Cova</t>
  </si>
  <si>
    <t>Escola Secundária Prof. Doutor Flávio F Pinto Resende</t>
  </si>
  <si>
    <t>id</t>
  </si>
  <si>
    <t>idord</t>
  </si>
  <si>
    <t>id_GIASE_2013</t>
  </si>
  <si>
    <t>Agrupamento de Escolas n.º 1 de Serpa</t>
  </si>
  <si>
    <t>Agrupamento de Escolas Nun'Álvares, Castelo Branco</t>
  </si>
  <si>
    <t>Agrupamento de Escolas de Escalada, Pampilhosa da Serra</t>
  </si>
  <si>
    <t>Agrupamento de Escolas Manuel Ferreira Patrício</t>
  </si>
  <si>
    <t>Agrupamento de Escolas Marinha Grande Poente</t>
  </si>
  <si>
    <t>Agrupamento de Escolas Piscinas, Olivais</t>
  </si>
  <si>
    <t>Agrupamento de Escolas Eduardo Gageiro</t>
  </si>
  <si>
    <t>Agrupamento de Escolas de Carnaxide-Portela</t>
  </si>
  <si>
    <t>Agrupamento de Escolas de Rio de Mouro</t>
  </si>
  <si>
    <t>Agrupamento de Escolas Amadora Oeste</t>
  </si>
  <si>
    <t>Agrupamento de Escolas Mães D'Água</t>
  </si>
  <si>
    <t>Agrupamento de Escolas n.º 1 de Elvas</t>
  </si>
  <si>
    <t>Agrupamento de Escolas Santa Bárbara, Fânzeres</t>
  </si>
  <si>
    <t>Agrupamento de Escolas Professor Óscar Lopes</t>
  </si>
  <si>
    <t>Escola Secundária com 3.º Ciclo Inês de Castro</t>
  </si>
  <si>
    <t>Agrupamento de Escolas José Saramago, Palmela</t>
  </si>
  <si>
    <t>Agrupamento de Escolas de Nun'Álvares, Seixal</t>
  </si>
  <si>
    <t>Agrupamento de Escolas Professor António da Natividade, Mesão Frio</t>
  </si>
  <si>
    <t>Agrupamento de Escolas General Serpa Pinto, Cinfães</t>
  </si>
  <si>
    <t>Agrupamento de Escolas Dr. José Leite de Vasconcelos, Tarouca</t>
  </si>
  <si>
    <t>É secundária</t>
  </si>
  <si>
    <t>S</t>
  </si>
  <si>
    <r>
      <rPr>
        <sz val="10"/>
        <color indexed="12"/>
        <rFont val="Arial"/>
        <family val="2"/>
      </rPr>
      <t xml:space="preserve">4.1 - </t>
    </r>
    <r>
      <rPr>
        <b/>
        <u/>
        <sz val="10"/>
        <color indexed="12"/>
        <rFont val="Arial"/>
        <family val="2"/>
      </rPr>
      <t>Recursos Humanos</t>
    </r>
  </si>
  <si>
    <r>
      <rPr>
        <sz val="10"/>
        <color indexed="12"/>
        <rFont val="Arial"/>
        <family val="2"/>
      </rPr>
      <t xml:space="preserve">3 - </t>
    </r>
    <r>
      <rPr>
        <b/>
        <u/>
        <sz val="10"/>
        <color indexed="12"/>
        <rFont val="Arial"/>
        <family val="2"/>
      </rPr>
      <t>Ações</t>
    </r>
  </si>
  <si>
    <r>
      <rPr>
        <sz val="10"/>
        <color indexed="12"/>
        <rFont val="Arial"/>
        <family val="2"/>
      </rPr>
      <t xml:space="preserve">1.1 - </t>
    </r>
    <r>
      <rPr>
        <b/>
        <u/>
        <sz val="10"/>
        <color indexed="12"/>
        <rFont val="Arial"/>
        <family val="2"/>
      </rPr>
      <t>Contextualização</t>
    </r>
  </si>
  <si>
    <t>Índice</t>
  </si>
  <si>
    <t>Código GEPE</t>
  </si>
  <si>
    <t>Nome do Agrupamento/Escola não Agrupada:</t>
  </si>
  <si>
    <t>idAção</t>
  </si>
  <si>
    <t>Eixo</t>
  </si>
  <si>
    <t>Designação</t>
  </si>
  <si>
    <t>Descrição</t>
  </si>
  <si>
    <t>Público Alvo</t>
  </si>
  <si>
    <t>3. Gestão e organização</t>
  </si>
  <si>
    <t>Monitorização e Avaliação</t>
  </si>
  <si>
    <t>Definição e implementação de medidas de combate ao insucesso exequíveis e adequadas às reais dificuldades dos alunos;            Implementar procedimentos de supervisão dos resultados académicos;                                                Monitorizar,</t>
  </si>
  <si>
    <t>Comunidade Escolar</t>
  </si>
  <si>
    <t>1. Apoio à melhoria das aprendizagens</t>
  </si>
  <si>
    <t>Apoio nas aprendizagens Língua Portuguesa/Matemática no 1º Ciclo</t>
  </si>
  <si>
    <t>Grupos de nível, co docencia, quer na Língua Portutguesa quer na Matemática.</t>
  </si>
  <si>
    <t>Alunos do 3º e 4º anos de escolaridade.</t>
  </si>
  <si>
    <t>Continuação no apoio nas aprendizagens Língua Portuguesa/Matemática 2º e 3º Ciclos</t>
  </si>
  <si>
    <t>Alunos dos 6º e 9ºs anos de escolaridade.</t>
  </si>
  <si>
    <t>4. Relação Escola - Famílias - Comunidade e Parcerias</t>
  </si>
  <si>
    <t>Sessões para Pais/ Encarregados de Educação com os temas: “Dia da Família” e “Prevenção do consumo de substâncias psicoativas”</t>
  </si>
  <si>
    <t>Dinamização de sessões para Pais/ Encarregados de Educação visando sensibilizar e capacitar os mesmos para temáticas como a importância da família e da prevenção do consumo de substâncias psicoativas</t>
  </si>
  <si>
    <t xml:space="preserve"> Pais/ Encarregados de Educação de todos os Ciclos</t>
  </si>
  <si>
    <t>Atelier “Psico &amp; Social” do GAAF – Gabinete de Apoio ao Aluno e à Família</t>
  </si>
  <si>
    <t xml:space="preserve">
O Atelier “Psico &amp; Social” do GAAF pretende desenvolver atividades de expressões, culturais e desportivas, com vista a desenvolver competências pessoais e sociais</t>
  </si>
  <si>
    <t>Alunos dos 2º e 3º Ciclos que evidenciem problemáticas relacionadas com absentismo, abandono, indisciplina, insucesso ou outras situações de risco.</t>
  </si>
  <si>
    <t>Programa de Competências Parentais “Ser Família”</t>
  </si>
  <si>
    <t xml:space="preserve">
O Programa de Competências Parentais “Ser Família” pretende acompanhar as famílias de forma a dotá-las de um leque diversificado de competências com vista à mudança de comportamentos e práticas parentais disfuncionais. Deste modo, pretende-se estimular o</t>
  </si>
  <si>
    <t>Pais/Encarregados de Educação dos alunos da EB1 n.º 4</t>
  </si>
  <si>
    <t>2. Prevenção do abandono, absentismo e indisciplina</t>
  </si>
  <si>
    <t>Atividades de Orientação Escolar e Profissional</t>
  </si>
  <si>
    <t>Promoção de atividades de Orientação Escolar e Profissional, colaborando com o jovem na definição do seu projeto de vida</t>
  </si>
  <si>
    <t xml:space="preserve">Alunos do 9º ano de escolaridade
Pais/Encarregados de Educação dos alunos do 9º ano de escolaridade
</t>
  </si>
  <si>
    <t>Programa de Competências Pessoais e Sociais</t>
  </si>
  <si>
    <t>O Programa de Competências Pessoais e Sociais visa a melhoria das relações interpessoais, a adoção de comportamentos assertivos na sala de aula e em todo o espaço escolar e a aquisição de competências nas seguintes áreas: auto e hétero-conhecimento, comun</t>
  </si>
  <si>
    <t xml:space="preserve">Alunos da EB1 
n.º 4
- Alunos dos Cursos CEF
- Alunos que evidenciem problemáticas relacionadas com absentismo, abandono, indisciplina, insucesso ou outras situações de risco
</t>
  </si>
  <si>
    <t>Atividades de Animação de Pátios</t>
  </si>
  <si>
    <t>Promoção de Atividades lúdicas de Animação de Pátios, com vista a criar uma relação de proximidade com os alunos para melhor os conhecer, escutar, aconselhar, apoiar e atuar</t>
  </si>
  <si>
    <t xml:space="preserve">Alunos da EB1 
n.º 4
- Alunos da Escola dos 2º e 3º Ciclos D. Luís de Ataíde
</t>
  </si>
  <si>
    <t>Programa de Apoio aos Alunos de Percurso Curricular Alternativo</t>
  </si>
  <si>
    <t>O Gabinete de Apoio ao Aluno e à Família pretende apoiar a melhoria das aprendizagens dos alunos de Percurso Curricular Alternativo, colaborando na construção de ambientes educativos estimulantes</t>
  </si>
  <si>
    <t xml:space="preserve">Alunos de Percurso Curricular Alternativo – 7º ano
- Famílias dos alunos de Percurso Curricular Alternativo – 7º ano
</t>
  </si>
  <si>
    <t>Continuação da dinamização do GAAF – Gabinete de Apoio ao Aluno e à Família</t>
  </si>
  <si>
    <t>O Gabinete de Apoio ao Aluno e à Família pretende contribuir para o crescimento harmonioso e global da criança/jovem, promovendo um ambiente facilitador da integração escolar e social. Desta forma, pretende-se promover o atendimento individualizado e/ou e</t>
  </si>
  <si>
    <t xml:space="preserve">Alunos de todos os Ciclos que evidenciem problemáticas relacionadas com absentismo, abandono, indisciplina, insucesso ou outras situações de risco
- Famílias dos alunos acompanhados pelo GAAF
</t>
  </si>
  <si>
    <t>Formalização de Protocolos de cooperação com entidades da comunidade com a finalidade de trabalhar em parceria</t>
  </si>
  <si>
    <t>O Gabinete de Apoio ao Aluno e à Família pretende formalizar os protocolos de cooperação com diversas entidades da comunidade: CPCJ de Peniche, Centro de Saúde de Peniche, Hospital de Peniche, Segurança Social de Peniche, Instituto Politécnico de Leiria –</t>
  </si>
  <si>
    <t>Comunidade educativa e entidades parceiras</t>
  </si>
  <si>
    <t>Oferta de complementos curriculares</t>
  </si>
  <si>
    <t>Desportos de mar:
(Surf, Bodyboard
Kayak surf, Paddle, Vela, Canoagem  e pesca)
. Identificar e conhecer o material dos diferentes desportos.
.conhecer a dinâmica das marés e a sua influência na formação das ondas.
.identificar diferentes tipos de ondas.</t>
  </si>
  <si>
    <t>Toda a comunidade escolar</t>
  </si>
  <si>
    <t>Atividades de Férias Escolares</t>
  </si>
  <si>
    <t>.Dinamização de atividades culturais, desportivas e de expressões durante os períodos de interrupção letiva</t>
  </si>
  <si>
    <t xml:space="preserve">Alunos de todos os Ciclos que evidenciem problemáticas relacionadas com absentismo, abandono, indisciplina, insucesso ou outras situações de risco
</t>
  </si>
  <si>
    <t>Orquestra DLA</t>
  </si>
  <si>
    <t>Criação de uma orquestra escolar e de um atelier de criação de instrumentos</t>
  </si>
  <si>
    <t>Alunos 2º ciclo e 3º ciclo</t>
  </si>
  <si>
    <t>Ações Professores / Auxiliares de Ação Educativa</t>
  </si>
  <si>
    <t>Realização de ações de formação para pessoal docente / Auxiliares nos seguintes âmbitos:
 - Formação entre pares
 - Segurança
 - Administração
 - Outras</t>
  </si>
  <si>
    <t>Professores e Funcionários</t>
  </si>
  <si>
    <t>Identificação mais personalizada do insucesso dos alunos</t>
  </si>
  <si>
    <t>Além do aluno, do encarregado de educação e do diretor de turma, a direção deve também ser envolvida no processo de promoção do sucesso do aluno. È mais fácil atuar se houver um conhecimento do problema e for identificado rapidamente. Para isso será criad</t>
  </si>
  <si>
    <t>Alunos com insucesso (aproveitamento/ comportamento)</t>
  </si>
  <si>
    <t>Integração da equipa de acompanhamento TEIP na equipa de autoavaliação</t>
  </si>
  <si>
    <t>Técnicos, Pais, Alunos, Conselho Geral, Conselho Pedagógico, Departamentos, Diretores de Turma e Professores</t>
  </si>
  <si>
    <t>Apoio nas Aprendizagens de Português  e Matemática no 1ºciclo</t>
  </si>
  <si>
    <t>Assessoria/Coadjuvação e estratégias do projeto "Mais Sucesso Escolar"</t>
  </si>
  <si>
    <t xml:space="preserve">Alunos do 1ºciclo </t>
  </si>
  <si>
    <t>Apoio nas Aprendizagens de Português nos 2.º e 3.º ciclos</t>
  </si>
  <si>
    <t xml:space="preserve">Assessoria/Coadjuvação e estratégias do projeto "Mais Sucesso Escolar"                                                          Aplicação da avaliação diagnóstica em todos os anos do Ensino Básico                                                           </t>
  </si>
  <si>
    <t>Alunos dos 2.º e 3.º ciclos (5.º, 6.º, 7.º, 8.º e 9.º)</t>
  </si>
  <si>
    <t>Apoio nas Aprendizagens de Matemática nos 2.º e 3.º ciclos</t>
  </si>
  <si>
    <t xml:space="preserve">Assessoria/Coadjuvação e estratégias do projeto "Mais Sucesso Escolar"                                                         Aplicação da avaliação diagnóstica em todos os anos do Ensino Básico                                                            </t>
  </si>
  <si>
    <t>Mediação de conflitos e integração educativa</t>
  </si>
  <si>
    <t>Criação de Assessorias de índole comportamental
Projeto de Tutorias
Animação de Espaços de ocupação dos alunos</t>
  </si>
  <si>
    <t>Alunos dos 2.º e 3.º ciclos e ensino Secundário</t>
  </si>
  <si>
    <t>Apoio Social às famílias</t>
  </si>
  <si>
    <t xml:space="preserve">
Apoiar os alunos ao nível das necessidades básicas de higiene, saúde e alimentação                                        Combater carências sócioeconómicas das famílias</t>
  </si>
  <si>
    <t>Alunos do Agrupamento</t>
  </si>
  <si>
    <t>Desenvolvimento de competências de cidadania</t>
  </si>
  <si>
    <t xml:space="preserve">Desenvolvimento de um programa de competências sociais em todo o Agrupamento
Envolvimento dos Encarregados de Educação na vida escolar dos seus educandos                                                                                                      </t>
  </si>
  <si>
    <t>Alunos do 1.º, 2.º e 3.º ciclos do Agrupamento</t>
  </si>
  <si>
    <t>Utilização dos dispositivos de monitorização e avaliação - Banco de Dados</t>
  </si>
  <si>
    <t>Técnicos, Pais, Alunos, Conselho Geral, Conselho Pedagógico, Departamentos, Diretores de Turma e Professores.</t>
  </si>
  <si>
    <t>Apoio nas aprendizagens do ensino Secundário</t>
  </si>
  <si>
    <t>Promoção do sucesso educativo no ensino secundário  através da criação de  um gabinete de apoio à preparação para os exames (GAPE)</t>
  </si>
  <si>
    <t xml:space="preserve">Alunos do ensino Secundário do Agrupamento </t>
  </si>
  <si>
    <t>"Marcar a diferença" na relação com as famílias, comunidade e parcerias</t>
  </si>
  <si>
    <t>Envolvimento das famílias na vida escolar dos seus educandos.                                                                Valorização da "escola" por parte das famílias. Valorização das parcerias.                                                     Rea</t>
  </si>
  <si>
    <t>Famílias, comunidade e parcerias</t>
  </si>
  <si>
    <t xml:space="preserve">A Equipa de Avaliação Interna integra as equipas de autoavaliação e a equipa  TEIP da escola bem alguns  coordenadores das ações previstas no referido projeto.                                                                                                </t>
  </si>
  <si>
    <t>Comunidade educativa</t>
  </si>
  <si>
    <t xml:space="preserve">Monitorização e avaliação </t>
  </si>
  <si>
    <t>A equipa de autoavaliação tem como função:                                                                                - autoavaliar a escola, nas ações de PE, PC e PAA;                                                                               - av</t>
  </si>
  <si>
    <t>Comunidade Educativa e local</t>
  </si>
  <si>
    <t>Gestão</t>
  </si>
  <si>
    <t>A Diretora reúne com os coordenadores de Departamento e outras estruturas intermédias quinzenalmente em sessões de trabalho desenvolvendo uma ação de reforço das lideranças, ao mesmo tempo que realiza uma supervisão e acompanhamento mais efetivo e eficaz.</t>
  </si>
  <si>
    <t>Diretora e coordenadores de departamento</t>
  </si>
  <si>
    <t>Sala de estudo (Eixo 1)</t>
  </si>
  <si>
    <t xml:space="preserve"> A  Sala de Estudo será um espaço promotor de sucesso educativo, onde os alunos, de forma autónoma ou sob proposta do professor/CT ou professor tutor:                                                                               - terão acesso a um leque </t>
  </si>
  <si>
    <t>Alunos dos 2.º e 3.º ciclos voluntários, alunos de 3.º ciclo propostos (de forma a evitar a sobreposição com o apoio ao estudo no 2.º ciclo).</t>
  </si>
  <si>
    <t>Turma  X (Eixo1)</t>
  </si>
  <si>
    <t>O projeto TURMA X visa dar hipóteses aos alunos integrados em grupos de homogeneidade, com piores e melhores níveis de desempenho global (nos domínios cognitivo e sócio-afetivo), de:              -  avançarem ao seu ritmo,desenvolvendo melhoria das aprend</t>
  </si>
  <si>
    <t>Todas as turmas de 4.º , 6.º, e 9.º anos</t>
  </si>
  <si>
    <t>Coadjuvação (eixo1)</t>
  </si>
  <si>
    <t>A coadjuvação será desenvolvida nas disciplinas de matemática e português nos  5.º , 7.º e 8.º anos.                                                                                                   Na disciplina de inglês, será implementada em todos os a</t>
  </si>
  <si>
    <t>2.º, 3.º, 5.º, 7.º e 8.º anos nas disciplinas de matemática e português. Na disciplina de inglês 2.º e 3.º ciclo.</t>
  </si>
  <si>
    <t>Clubes (Eixo1)</t>
  </si>
  <si>
    <t>Os clubes pretendem:                                                                   - envolver os alunos nas atividades escolares;        - promover a  participação na vida escolar;                   - integrar o aluno numa perspetiva global que permit</t>
  </si>
  <si>
    <t>Alunos do pré-escolar, 1º, 2º e 3º ciclos.</t>
  </si>
  <si>
    <t>Psicólogo (a) (Eixo1)</t>
  </si>
  <si>
    <t>O psicólogo promoverá:                                1.Diagnóstico, avaliação e acompanhamento psicológico de alunos com dificuldades de aprendizagem, no sentido de normalizar conteúdos de aprendizagem.                                              2. Imp</t>
  </si>
  <si>
    <t>Alunos, turmas e grupos-turma do Agrupamento de Escolas José Saramago, desde que devidamente identificados e sinalizados</t>
  </si>
  <si>
    <t>Tutoria (Eixo2)</t>
  </si>
  <si>
    <t>A tutoria pretende:                                                                              - corrigir comportamentos de risco através de ação tutorial;                                                                                          -  Integ</t>
  </si>
  <si>
    <t/>
  </si>
  <si>
    <t>Equipa de apoio ao aluno (Eixo2)</t>
  </si>
  <si>
    <t>Equipa de apoio ao aluno  tem como princípios orientadores da sua atividade:                                              -  a mediação de conflitos entre alunos, entre alunos e professores e alunos e funcionários;                    - o combate ao absent</t>
  </si>
  <si>
    <t>Todos os alunos do Agrupamento (1º, 2º e 3º ciclo)</t>
  </si>
  <si>
    <t>Psicólogo (a) (Eixo2)</t>
  </si>
  <si>
    <t>A ação do psicólogo prevê:                                                         1. Implementação do Programa de Competências Pessoais e Socioemocionais "Escol(h)a" em turmas com perfil de comportamento de risco (indisciplina, insucesso, absentismo e ab</t>
  </si>
  <si>
    <t>Alunos de 2º e 3º ciclo</t>
  </si>
  <si>
    <t>Clubes (Eixo2)</t>
  </si>
  <si>
    <t xml:space="preserve">Os clubes pretendem atuar:                                                       - no conhecimento partilhado e aprendizagem conjunta;                                                                                              - ao nível da cidadania;   </t>
  </si>
  <si>
    <t>Clubes (Eixo 4)</t>
  </si>
  <si>
    <t xml:space="preserve">Os clubes pretendem:                                                                        -  participar em desafios coletivos e pessoais que contribuam para a construção da identidade pessoal,cultural e social;                                           </t>
  </si>
  <si>
    <t>1. Alunos de todos os graus de ensino 2. Encarregados de Educação  3.  Comunidade educativa</t>
  </si>
  <si>
    <t>Psicólogo (Eixo 4)</t>
  </si>
  <si>
    <t>O psicólogo trabalhará no sentido de:                                 1. Articular e reunir com parceiros sociais e famílias, bem como desenvolver ações de sensiblização com famílias, em parceria com outros órgãos da comunidade educativa (CAFAP, Cáritas,…</t>
  </si>
  <si>
    <t xml:space="preserve">Alunos do Agrupamento e suas familias e auxiliares de ação educativa </t>
  </si>
  <si>
    <t>Coadjuvação/Assessorias em matemática</t>
  </si>
  <si>
    <t>Assessorias em sala de aula, mantendo o grupo turma, dando prioridade, por um lado, às turmas que, no âmbito do projeto “Turmas de Perfil” implementado no 5º ano, no ano letivo transato, forem identificadas como as que apresentam alunos com maiores dificu</t>
  </si>
  <si>
    <t>Alunos do 2º e 3ºciclos do ensino básico, particularmente os alunos do 5º, 6º e 9ºanos.</t>
  </si>
  <si>
    <t>Aprender a pesquisar / Pesquisar para aprender</t>
  </si>
  <si>
    <t xml:space="preserve">Projeto de articulação curricular no âmbito da literacia da informação. Projeto das bibliotecas escolares da EB 2,3/S Aquilino Ribeiro, da EB1/JI Pedro Álvares Cabral e da EB1/JI de Porto Salvo em articulação com os professores das turmas do 4.º ano e do </t>
  </si>
  <si>
    <t>Alunos do 4.º ano e do 5.º ano</t>
  </si>
  <si>
    <t>Reforço alimentar</t>
  </si>
  <si>
    <t>Reforço alimentar, no início da manhã, oferecido a todos os alunos das escolas EB1 Pedro Álvares Cabral e EB1 Talaíde.</t>
  </si>
  <si>
    <t>Todos os alunos das escolas EB1 Pedro Álvares Cabral e EB1 Talaíde.</t>
  </si>
  <si>
    <t>TII 1 (Testes Internos Intermédios 1º ciclo)</t>
  </si>
  <si>
    <t>Elaborar, com a respetiva equipa, as informações respeitantes aos Testes Intermédios Internos de Matemática, de Português e de Estudo do Meio, e os respetivos critérios de classificação. Os Testes (um de Matemática, um de Português e um de Estudo do Meio)</t>
  </si>
  <si>
    <t>Todos os alunos do 1º ciclo.</t>
  </si>
  <si>
    <t>Ler num minuto</t>
  </si>
  <si>
    <t>Apresentar uma lista de palavras/um texto e solicitar que os alunos façam a leitura. Cronometrar (1 minuto), gravar em áudio e registar na grelha da turma o n.º de pseudopalavras/palavras lidas.
Dar em cada sessão uma lista de palavras/texto para a crianç</t>
  </si>
  <si>
    <t>Permuta de lecionação</t>
  </si>
  <si>
    <t>Organização do trabalho pedagógico recorrendo à permuta com duração de 1 tempo e meio semanal, serão desenvolvidas na lecionação das áreas curriculares de Português e da Matemática intercalando as mesmas e criando mobilidade dos alunos interturmas. Assent</t>
  </si>
  <si>
    <t>Alunos do 3.º ano A e B da EB1/JI de Porto Salvo e da EB1 Custódia Marques.</t>
  </si>
  <si>
    <t>IntegrArte</t>
  </si>
  <si>
    <t>Tutorias, Mentorias e Oficinas Artísticas.
Um projeto com uma periodicidade semanal,
 que se desenvolve extra horário letivo. 
Um espaço de educação não formal e informal que pretende contribuir eficazmente para a integração de alunos com comportamentos</t>
  </si>
  <si>
    <t>Alunos do 2º e 3º ciclos do ensino básico e do ensino secundário.</t>
  </si>
  <si>
    <t>Animação de pátios</t>
  </si>
  <si>
    <t>Animação de recreios; Realização de atividades Lúdico-pedagógicas; Dinamização da Sala de Ocupação de Alunos;
Oficinas (Integrarte).
Projetos:  Rádio AR: dinamização dos intervalos com música;- SOA: Jogos lúdicos, ateliers temáticos (Halloween, Natal, Car</t>
  </si>
  <si>
    <t>Alunos da EB2,3/S Aquilino Ribeiro.</t>
  </si>
  <si>
    <t>Turmas de Perfil</t>
  </si>
  <si>
    <t>As turmas de perfil é um projeto de continuidade que decorre da necessidade da escola em lidar com a diversidade de alunos dentro da sala de aula, no que respeita aos diferentes ritmos e estádios de aprendizagem. Foi aplicado às turmas do 5º ano no ano le</t>
  </si>
  <si>
    <t>2º ciclo</t>
  </si>
  <si>
    <t>Monitorização e avaliação na reorientação do projeto educativo e na aplicação dos recursos financeiros.</t>
  </si>
  <si>
    <t>Monitorização da avaliação por período</t>
  </si>
  <si>
    <t>Monitorização dos resultados escolares de forma a melhorar o trabalho pedagógico desenvolvido ao longo do período letivo.</t>
  </si>
  <si>
    <t>Navegar em Português e Matemática</t>
  </si>
  <si>
    <t>A coadjuvação é organizada em função das dificuldades identificadas nos alunos permitindo implementar uma intervenção concreta de reforço da ação pedagógica, sem aumentar a carga horária dos alunos. Esta ação permitirá fomentar a coadjuvação em sala de au</t>
  </si>
  <si>
    <t xml:space="preserve"> EB1 Pedro Álvares Cabral (1º, 2º 3º e 4º ano)</t>
  </si>
  <si>
    <t xml:space="preserve">GAFA </t>
  </si>
  <si>
    <t>Gabinete de apoio ao aluno e às famílias: Aquilino a Mexer ( ocupação de alunos nas pausas letivas); Projeto Relação Escola-Família; Loja Social ( recebem-se contribuições de alunos, professores e funcionários que são distribuídas pelas famílias carenciad</t>
  </si>
  <si>
    <t>Todos os alunos e família do Agrupamento de Escolas Aquilino Ribeiro</t>
  </si>
  <si>
    <t xml:space="preserve">Segredos do ambiente - Ambiente cuidado, Saúde redobrada </t>
  </si>
  <si>
    <t>Parceria com a Câmara Municipal de Cascais no âmbito da participação no Programa Plataforma Saúde na Escola. Estão delineadas um conjunto de estratégias de intervenção e atividades no âmbito da valorização pessoal  e do enriquecimento cultural dos envolvi</t>
  </si>
  <si>
    <t>Alunos e Pais/ encarregados de Educação da EB1 Talaíde</t>
  </si>
  <si>
    <t>Desafios em Português</t>
  </si>
  <si>
    <t>Coadjuvação curricular de reforço e suporte à disciplina de Português. Esta ação é organizada em função das dificuldades identificadas nos alunos e permitirá o exercício de um variado conjunto de estratégias pedagógicas diferenciadas, desenvolvendo uma in</t>
  </si>
  <si>
    <t>Turmas com menor sucesso na disciplina de Português no 2º e 3º ciclo.</t>
  </si>
  <si>
    <t xml:space="preserve">Coordenação, acompanhamento, monitorização e avaliação do projeto TEIP e do grau de consecu-ção das metas contrataualizadas através da:                                                                  - Constituição da equipa TEIP;                        </t>
  </si>
  <si>
    <t>Comunidade Escolar.                       Equipa TEIP e de autoavaliação.     Perito Externo.                                           CAP do agrupamento.                         Coordenadores de Estabelecimen-to.</t>
  </si>
  <si>
    <t>SOS(ucesso) - Codocência em sala de aula</t>
  </si>
  <si>
    <t>Intervenção sistemática e inovadora nas práticas educativas em anos de escolaridade e disciplinas específicas, dos diferentes ciclos de ensino:                                                                                    - Codocência em sala de aula</t>
  </si>
  <si>
    <t xml:space="preserve">Turmas do 4.º, 6.º e 9.º ano, a identificar logo que concluído o processo de constituição de turmas.                                                              </t>
  </si>
  <si>
    <t>Recrear(te)</t>
  </si>
  <si>
    <t>Animação de diferentes espaços escolares, durante os períodos não letivos dos alunos do 1.º ciclo (acolhimento, intervalos e hora de almoço),  e dinamização de atividades lúdicas, durante as interrupções letivas de Natal, Páscoa e Verão.</t>
  </si>
  <si>
    <t xml:space="preserve">Alunos do 1.º, 2.º e 3.º Ciclo.                       </t>
  </si>
  <si>
    <t>Acompanhamento, Avaliação e Orientação PsicoVocacional</t>
  </si>
  <si>
    <t>Atividades de acompanhamento, apoio, avaliação e orientação de alunos e famílias, dinamizadas por uma equipa multidisciplinar, tais como:                                                                                            - Planeamento e execução d</t>
  </si>
  <si>
    <t xml:space="preserve">Alunos do 1.º, 2.º e 3.º ciclo e respetivos pais e encarregados de educação.                                                    </t>
  </si>
  <si>
    <t>Onda Jovem</t>
  </si>
  <si>
    <t>Animação do espaço escolar através da dinamização da Rádio SM (Santa Maria) em períodos não letivos como intervalos e hora de almoço e do qual constarão a: divulgação de notícias locais, regionais e nacionais de interesse para os jovens; realização de ent</t>
  </si>
  <si>
    <t>Alunos do  2.º e 3.º ciclo.</t>
  </si>
  <si>
    <t xml:space="preserve">"Oficinas de Formação" </t>
  </si>
  <si>
    <t>Dinamização de ações de sensibilização / espaços de reflexão para o pessoal docente e não docente em temáticas diversificadas relacionadas com o processo de ensino-aprendizagem, a gestão de conflitos em sala de aula, o trabalho cooperativo, etc.</t>
  </si>
  <si>
    <t>Pessoal docente e não docente.</t>
  </si>
  <si>
    <t>Programa " Aprender a Estudar". Sessões desenvolvidas  com grupos de alunos  para promover  a responsabilização dos alunos e diversificar métodos e hábitos de estudo.</t>
  </si>
  <si>
    <t xml:space="preserve"> Alunos  dos diferentes ciclos  identificados com falta de hábitos e métodos de estudo.  . </t>
  </si>
  <si>
    <t>Diferenciar para melhorar I</t>
  </si>
  <si>
    <t xml:space="preserve">Apoio pedagógico a pequenos grupos de alunos ( em geral fora da sala de aula) que ingressam no 1º ano do 1ºC com falta de pré-requisitos que, lhes condicionam,  a aquisição de conhecimentos e desenvolvimento de capacidades,  essencias  à aprendizagem da  </t>
  </si>
  <si>
    <t>Alunos a iniciar o currículo do 1.º ano manifestando grande falta de pré-requisitos e que integram as turmas  de 1º ano de Serpa, Pias, Brinches e Vale de Vargo</t>
  </si>
  <si>
    <t>Apoio Pedagógico a pequenos grupos (fora da sala de aula) ou Assessoria (dentro da sala) nas áreas de Português e Matemática,  a gerir de forma flexível de acordo com as necessidades  alunos/turmas e dos recursos disponíveis.</t>
  </si>
  <si>
    <t xml:space="preserve">
 Alunos que transitaram automáticamente ao 2º, sem terem , no 1º ano, adquirido os conhecimentos e desenvolvido as capacidades essenciais nas áreas de português e de Matemática e que  se encontram distribuídos por  7 Turmas:  Serpa (3T), Pias (2T), Brinc</t>
  </si>
  <si>
    <t>Alunos de 2º,3º e de 4º anos que apresentam dificuldades  de aprendizagem nas áreas nucleares de Portg e/ou de Matemática e que integrm as turmas, puras  ou turmas mistas, com alunos dos respetivos anos, nas escolas de  Serpa, Pias, Brinches, Vale de Varg</t>
  </si>
  <si>
    <t>Diferenciar para melhorar II</t>
  </si>
  <si>
    <t xml:space="preserve">
 Apoio ao Estudo (2º ciclo)/Apoio Pedagógico Acrescido(3º ciclo), preferencialmente  nas disciplinas de Português, Matemática e Inglês, a gerir de forma flexível de acordo com as necessidades das turmas, recursos disponíveis,  e   atendendo, na medida do</t>
  </si>
  <si>
    <t xml:space="preserve">Alunos dos vários anos de escolaridade do 2º e 3º ciclos
</t>
  </si>
  <si>
    <t>1. Apoio à Melhoria das Aprendizagens</t>
  </si>
  <si>
    <t xml:space="preserve">        Criação de assessorias (num ou dois blocos de 90 mn), nas disciplinas de Português e Matemática, a gerir de forma flexível de acordo com as necessidades das turmas .
</t>
  </si>
  <si>
    <t xml:space="preserve"> Turmas de 6º e 9º anos .</t>
  </si>
  <si>
    <t xml:space="preserve">
Preapração dos alunos para as provas finais de ciclo: Portg e Mat. através  de horas de APA para pequenos grupos de alunos  (fora da sala) e/ou Assessoria à turma (dentro da sala), para sistematização de conteúdos e treino de provas.                   </t>
  </si>
  <si>
    <t xml:space="preserve">Alunos  do 2º e 3º ciclo </t>
  </si>
  <si>
    <t>Promoção da frequência do pré-escolar</t>
  </si>
  <si>
    <t>Ação direcionada para as crianças e para a família visando a motivação para a importância da escola e uma articulação ainda mais profícua com a Segurança Social (NLI) definindo estratégias conjuntas de atuação e acompanhamento</t>
  </si>
  <si>
    <t xml:space="preserve">Crianças em idade do Pré-esc. ( 5 anos)  e respetivos Enc. Ed.  </t>
  </si>
  <si>
    <t>Sensibilização às famílias para prevenir o absentismo no 1.º ano do 1.º Ciclo</t>
  </si>
  <si>
    <t>Sessões regulares  de trabalho  com o mediador/ pastor   da comunidade cigana  com vista a sensibilização das famílias para a importãncia  da frequência  da frequência  .</t>
  </si>
  <si>
    <t xml:space="preserve">Pais/EE/Alunos 
do 1.º ano do
 1.º Ciclo
</t>
  </si>
  <si>
    <t>Planeamento estratégico da comunicação</t>
  </si>
  <si>
    <t xml:space="preserve"> Responsabilização das várias estruturas pela divulgação das atividades e iniciativas do Agrupamento através da entrega regular à Equipa do PTE, dos materiais/documentos a divulgar Responsabilização das várias estruturas pela divulgação das atividades e </t>
  </si>
  <si>
    <t>Alunos, Pessoal Doc, e Não Doc</t>
  </si>
  <si>
    <t>. Veicular a circulação da informação interna das diferentes estrutruras do agrupamento   através de correio eletrónico institucional.</t>
  </si>
  <si>
    <t>Pessoal Docente  em geral</t>
  </si>
  <si>
    <t>Articulação vertical e horizontal</t>
  </si>
  <si>
    <t>Reforço da articulação efetiva entre docentes, através de momentos de trabalho colaborativo, presenciais ou recorrendo às novas tecnologias (moodle, skype..) que conduzam à melhoria do ensino.</t>
  </si>
  <si>
    <t>Docentes dos vários Departamentos Curriculares e Grupos Disciplinares</t>
  </si>
  <si>
    <t>Monitorização e avaliação</t>
  </si>
  <si>
    <t>Realização de reuniões periódicas entre os diversos elementos da equipa para recolha, tratamento e análise dos resultados e eventual reformulação do projeto.</t>
  </si>
  <si>
    <t xml:space="preserve">Alunos   Pais/EE Docentes do Agrup.
</t>
  </si>
  <si>
    <t>Contratação de serviço de consultadoria externa</t>
  </si>
  <si>
    <t>Alunos   Pais/EE Docentes do Agrup.</t>
  </si>
  <si>
    <t>Formação ParentalFormação Parental</t>
  </si>
  <si>
    <t xml:space="preserve">Ação direcionada para pais e  Enc.Ed.  visando a promoção  de competências parentais </t>
  </si>
  <si>
    <t>Enc. Ed.</t>
  </si>
  <si>
    <t>Apoio  a alunos e famílias</t>
  </si>
  <si>
    <t>Avaliação e acompanhamento  a alunos,  em articulação com EE e docentes  com vista a promoção de competências  cognitivas , pessoais e sociais  que possibilitem o  bem estar e sucesso académico.</t>
  </si>
  <si>
    <t>Alunos e Enc. Ed.</t>
  </si>
  <si>
    <t>Programação, implementação de instrumentos de monitorização  e  avaliação. Análise de resultados e reformulação de objetivos e metas.</t>
  </si>
  <si>
    <t>Programa Mais Sucesso Escolar: Projeto Fénix</t>
  </si>
  <si>
    <t>Continuação da aplicação do projeto ao 1º ciclo: disciplinas de Português e de Matemática em horário letivo, extrasala de aula no 2º e 4º anos; formação de grupos  por niveis de aprendizagem em horário letivo  e extra sala  aula nas disciplinas de Portugu</t>
  </si>
  <si>
    <t>Projeto Fénix: alunos do 1º ciclo (2º  e 4º anos); grupos por níveis de aprendizagem: alunos do 1º ciclo (1º e 3º anos)</t>
  </si>
  <si>
    <t>Coadjuvação nas disciplinas sujeitas a avaliação externa</t>
  </si>
  <si>
    <t>Permitir a coadjuvação em sala de aula, incrementando a cooperação entre docentes e a qualidade do ensino de forma a implementar estratégias adequadas a colmatar as dificuldades de aprendizagem (como por exemplo, a criação ocasional de grupos homogéneos d</t>
  </si>
  <si>
    <t>Alunos do 2º e 3º ciclos (6º e 9º anos)</t>
  </si>
  <si>
    <t>Oficina das Ciências Experimentais</t>
  </si>
  <si>
    <t>Prosseguir a construção/dinamização de um Programa de Educação em Ciência no 1CEB aplicando o sistema de coadjuvação na área curricular de Estudo do Meio de forma a permitir a realização de atividades experimentais/laboratoriais contextualizadas nos conte</t>
  </si>
  <si>
    <t>Alunos do 1CEB (todos os pólos deste estabelecimento de ensino).</t>
  </si>
  <si>
    <t>Sala de Estudo 1º Ciclo</t>
  </si>
  <si>
    <t>Salas de estudo em todos os anos do 1º ciclo: atividades de enriquecimento curricular  nas disciplinas de Português e de Matemática.</t>
  </si>
  <si>
    <t>Alunos do 1º ciclo .</t>
  </si>
  <si>
    <t>Dinamização da Biblioteca  Escolar</t>
  </si>
  <si>
    <t>Dinamização das seguintes  atividades  ( em articulação com o GAA e o Departamento das Línguas):Chá com letras, Oficina de Escrita Criativa,Concursos de leitura, gramática e cultura geral,friso cronológico, hora do Conto/Tl</t>
  </si>
  <si>
    <t xml:space="preserve">Alunos do Agrupamento         </t>
  </si>
  <si>
    <t>Oficina de Escrita</t>
  </si>
  <si>
    <t>A desenvolver em 90 minutos semanais(45m+45m) no horário de Apoio ao Estudo.Atividades de aperfeiçoamento de texto e escrita criativa e lúdica.Atividade de frequência obrigatória</t>
  </si>
  <si>
    <t>Alunos do 6º e 9º anos</t>
  </si>
  <si>
    <t>Gabinete de Apoio ao Aluno</t>
  </si>
  <si>
    <t>Ações para a promoção de atitudes cívicas e melhoria das relações interpessoais dos vários agentes educativos.Extra sala de aula. Horário de funcionamento  do  gabinete: segunda a quinta-feira,das 8h30m às 17h30m e sexta-feira das 8h30m às 16h30. Nessas a</t>
  </si>
  <si>
    <t>Curso Vocacional de nível secundário “ agricultura de regadio”</t>
  </si>
  <si>
    <t>Curso a iniciar em 2013/2014. Implementação  de um curso  que promova a exploração/ produção agrícola e visem  a preservação  do meio ambiente e a segurança alimentar.</t>
  </si>
  <si>
    <t>Alunos  com 3ºciclo concluído.</t>
  </si>
  <si>
    <t>Dinamização de clubes</t>
  </si>
  <si>
    <t>Dinamização de clubes : Desporto escolar , Matemática, Jornalismo, Rádio, Teatro, Ambiente , Artes, Dança , Grupo  Coral, TIC,Damas e Xadrez, Oficina  de escrita- Letra a Letra; Quinta Pedagógica e sítio da Bicharada (Desenvolver, cuidar e potenciar o esp</t>
  </si>
  <si>
    <t>Todos  ao alunos do Agrupamento</t>
  </si>
  <si>
    <t>Projeto de Formação Interna</t>
  </si>
  <si>
    <t xml:space="preserve">Produção e partilha  de materiais no âmbito dos novos programas de Português.                                         Vamos Blogar! Sessões de trabalho conjunto no âmbito da introdução das novas  tecnologias na atividade letiva.                           </t>
  </si>
  <si>
    <t>Docentes do 1º Ciclo e do  Departamento de Línguas; docentes e pessoal não docente</t>
  </si>
  <si>
    <t>Documentos do Agrupamento</t>
  </si>
  <si>
    <t>Reformulação e atualização do Projeto Educativo, do Projeto Curricular de Escola, dos Projetos Curriculares de turma, Plano Anual de Atividades, Plano Anual da Biblioteca Escolar e dos Clubes; realização das atividades  inseridas /registadas nesses docume</t>
  </si>
  <si>
    <t>A Biblioteca Escolar Anda na Rua</t>
  </si>
  <si>
    <t>Itinerância de uma estante  com livros  por  diversos locais das freguesias. Os livros  podem ser requisitados ou lidos no local</t>
  </si>
  <si>
    <t>Ações de Sensibilização</t>
  </si>
  <si>
    <t xml:space="preserve">Pais e Encarregados de Educação - Ações Formativas sobre acompanhamento educativo familiar e escolar( alimentação,gestão financeira, rotinas saudáveis e valorização da escola).           Ação  formativa preventiva sobre alimentação e higiene              </t>
  </si>
  <si>
    <t>Pais e encarregados de educação; pessoal docente e não docente</t>
  </si>
  <si>
    <t>Educação para a Saúde</t>
  </si>
  <si>
    <t>Promoção da saúde  em Meio Escolar: Saúde Oral/ Comemoração do dia  mundial da diabetes/vistoria às vacinas do pessoal docente e não docente</t>
  </si>
  <si>
    <t>1º, 2º e 3º ciclos; encarregados de educação</t>
  </si>
  <si>
    <t>Melhorar os resultados escolares do 1º C.E.B</t>
  </si>
  <si>
    <t>Turma Ninho (Projeto Fénix) – existência de um espaço de aprendizagem para um ensino mais individualizado</t>
  </si>
  <si>
    <t>Alunos com e sem PAAPI do 1.º C.E.B.</t>
  </si>
  <si>
    <t>Espaço de aprendizagem partilhada</t>
  </si>
  <si>
    <t xml:space="preserve">
Existência de uma sala de estudo para ensinar/tirar dúvidas e reforçar as aprendizagens das disciplinas (LP, Mat) onde o insucesso é mais elevado que está aberta aos alunos do 6º e 9º anos todos os dias da semana
Apoio aos alunos do Secundário para tira</t>
  </si>
  <si>
    <t>Alunos do 2º e 3º ciclos e secundário</t>
  </si>
  <si>
    <t>Melhorar os resultados escolares do 2º e 3º Ciclo - Coadjuvação</t>
  </si>
  <si>
    <t>Coadjuvação/apoio em turmas com alunos com percurso escolar marcado por repetências ou com planos de intervenção em todos os anos de escolaridade nas disciplinas de Língua Portuguesa e Matemática.</t>
  </si>
  <si>
    <t>Alunos com repetências e com PAAPI</t>
  </si>
  <si>
    <t>Tutorias</t>
  </si>
  <si>
    <t>Incutir nos alunos hábitos e métodos de estudo e interesse pelas aprendizagens, consequentemente melhorando o comportamento e a interação social.</t>
  </si>
  <si>
    <t>Alunos que apresentem dificuldade em saber estar, estudar e orientar as aprendizagens</t>
  </si>
  <si>
    <t>Aprender com todos</t>
  </si>
  <si>
    <t xml:space="preserve">Existência de Tertúlias temáticas de reflexão/ troca de experiências para melhorar o clima de escola envolvendo os diferentes intervenientes da comunidade educativa: professores, assistentes operacionais, alunos, pais/encarregados de educação e parceiros </t>
  </si>
  <si>
    <t>Toda a comunidade educativa</t>
  </si>
  <si>
    <t xml:space="preserve">Aprender a saber, estar  e ser  </t>
  </si>
  <si>
    <t xml:space="preserve">Integrar alunos de etnia cigana no pré-escolar
Aprender a viver com as diferenças
Prevenir situações de conflito e comportamentos desviantes
</t>
  </si>
  <si>
    <t>Alunos do pré-escolar,  1º, 2º e 3º ciclos</t>
  </si>
  <si>
    <t>Clubes</t>
  </si>
  <si>
    <t xml:space="preserve">Promover a participação dos alunos nos clubes existentes.
Fomentar relações de entreajuda, iniciativa e cooperação, numa perspectiva de aprender a fazer.
</t>
  </si>
  <si>
    <t>Alunos e professores</t>
  </si>
  <si>
    <t>A Melhor Turma do Agrupamento</t>
  </si>
  <si>
    <t>No início do ano é dado a conhecer a todas as turmas o Projeto da melhor turma do Agrupamento. Os alunos serão avaliados, como grupo, em todas as aulas pela sua pontualidade, assiduidade, comportamento e aprendizagens e que no final da aula o professor at</t>
  </si>
  <si>
    <t>Alunos do 1º, 2º, 3º C.E.B. e Secundário</t>
  </si>
  <si>
    <t>Ocupação dos tempos livres e melhoramento de relações interpessoais</t>
  </si>
  <si>
    <t>Atividades a desenvolver nos intervalos/tempos livres
Dinamização de jogos tradicionais e outros</t>
  </si>
  <si>
    <t>Alunos do 1.º, 2.º, 3.º C.E.B. e Secundário</t>
  </si>
  <si>
    <t>Implementar na escola grupos de homogeneidade relativa - turmas ninho</t>
  </si>
  <si>
    <t>No 2º ano, no 4º ano, no  5º, 6º, 7º,8º, e 9º anos de escolaridade</t>
  </si>
  <si>
    <t>Ações de Formação</t>
  </si>
  <si>
    <t xml:space="preserve">Promover ações de formação para pessoal docente e não docente sobre gestão de conflitos, motivação e na área das novas tecnologias para a criação de um jornal online.
</t>
  </si>
  <si>
    <t>Assistentes Operacionais e Técnicas; Docentes</t>
  </si>
  <si>
    <t>Monitorização do plano de melhoria</t>
  </si>
  <si>
    <t>Aferir o desenvolvimento e o impacto da realização das diferentes acções, bem como a forma como estas se articulam para promover o sucesso dos alunos</t>
  </si>
  <si>
    <t>Promover a comunicação  com a comunidade</t>
  </si>
  <si>
    <t>Criar e manter atualizada uma página na Internet, com informação relativa à vida Agrupamento dando a conhecer as boas práticas</t>
  </si>
  <si>
    <t>Criação de Gabinete de Apoio à Família</t>
  </si>
  <si>
    <t>Promover espaços de encontro entre os membros envolvidos no processo educativo, discutindo os problemas existentes e encontrando soluções conjuntas com as estruturas da comunidade.
Prevenir de situações de conflito/comportamentos desviantes e fazer o aco</t>
  </si>
  <si>
    <t>Pais / Encarregados de Educação e alunos com dificuldades a nível de aprendizagem e com problemas a nível socio-afetivo</t>
  </si>
  <si>
    <t>Equipa de auto avaliação (EAA); 2. Perito Externo</t>
  </si>
  <si>
    <t>Plano Formativo Interno</t>
  </si>
  <si>
    <t>Formação Colaborativa: atividade motora e musical para o pré-escolar; Avaliação Formativa (continuação de 12.13); Matemática 1º ciclo ( continuação 12.13); Projeto IDEA - dificuldades na leitura e na escrita (1º e 2º ciclos , continuação 12.13); Ensino Ex</t>
  </si>
  <si>
    <t>Professores dos 1.º, 2.º e 3.º ciclo; Educadores; Assistentes Operacionais e Tecnicos; alunos</t>
  </si>
  <si>
    <t>Comunicar Melhor</t>
  </si>
  <si>
    <t>1. Equipa de “comunicação e divulgação” das ações da Escola; 2. Equipamentos TIC 3. Apoio Técnico Informático;</t>
  </si>
  <si>
    <t>Toda a comunidade educativa e local</t>
  </si>
  <si>
    <t xml:space="preserve">MSE - Fénix </t>
  </si>
  <si>
    <t>Fénix - 2.º e 4.~º ano de Avis, Benavila e Alcórrego; 6.º ano - Pt e Mat; 5.º ano - Inglês; 7.º ano - Inglês; 9.º ano - Pt, Mat e Inglês</t>
  </si>
  <si>
    <t>Alunos dos 2.º, 4.º 6.º, 5.º 7.º e 9.º ano</t>
  </si>
  <si>
    <t>Coadjuvação</t>
  </si>
  <si>
    <t xml:space="preserve"> 1.º /3.º ano: Avis; 2.º/3.º ciclos - Coadjuvanção Multidisciplinar  em Pt, Mat (5.º, 7.º, 8.º); 6.º ano - Inglês; Apoio específico a Pt e Mat - 9.º ano</t>
  </si>
  <si>
    <t>Alunos de 1.º, 3.º, 5.º , 6.º, 7.º, 8.º e 9.º anos</t>
  </si>
  <si>
    <t>Sala de estudo</t>
  </si>
  <si>
    <t>2.º ciclo - diária; 3.º ciclo - 3 x/semana; (todas as disciplinas)  Recuperação das aprendizagens não adquiridas - Pt e Mat (2.º ciclo; 7.º e 8.ºano); Apoio Específico Pt e Mat - 9.º ano e 6. ºano</t>
  </si>
  <si>
    <t>alunos do 2.º ciclo, 7.º , 8.º e 9.º anos</t>
  </si>
  <si>
    <t>Intervenção Específica - Benavila (alunos de etnia cigana</t>
  </si>
  <si>
    <t>Atividades específicas de abordagem ao currículo para alunos de etnia cigana - 1.º, 2.º, 3.º e 4.º ano</t>
  </si>
  <si>
    <t>alunos de etnia cigana dos 1.º, 2.º, 3,º e 4.º ano</t>
  </si>
  <si>
    <t>Prevenção</t>
  </si>
  <si>
    <t>Desenvolver atividades para o desenvolvimento e promoção de competências sociais; desenvolver trabalho colaborativo com a rede social através das técnicas do Gabinete Go ; Prevenir os conflitos e indisciplina (Gabinete de mediação de conflitos); desenvolv</t>
  </si>
  <si>
    <t>Alunos 2.º e 3.º ciclo, professores; pais e comunidade local</t>
  </si>
  <si>
    <t>Aprender +</t>
  </si>
  <si>
    <t>Atividades de enriquecimento do currículo desenvolvidas pela BE, Clubes - Música, Artes Virtuais, Pintura, Proteção Civil, Debate, EcoEscolas, Remo,Teatro, Equestre (hipoterapia, hipismo), Desporto Escolar - visitas de estudo, concursos, intercâmbios, enc</t>
  </si>
  <si>
    <t>Todos os alunos</t>
  </si>
  <si>
    <t>Orientação Escolar</t>
  </si>
  <si>
    <t>Planear e executar atividades de orientação escolar e vocacional 
nomeadamente através da aplicação de programas e ações a desenvolver com alunos grupos de alunos, famílias  ao longo do ano letivo</t>
  </si>
  <si>
    <t>Alunos do  pré-escolar, 1.º, 2.º e 3.º ciclos; professores e técnicos</t>
  </si>
  <si>
    <t>Envolver</t>
  </si>
  <si>
    <t>Desenvolver ações de sensibilização para Pais/EE; implementar um programa de desenvolvimento de competências parentais pelo GAF do GO! em parceria com a rede social.</t>
  </si>
  <si>
    <t>Pais/EE de todos os ciclos</t>
  </si>
  <si>
    <t>Partilhas</t>
  </si>
  <si>
    <t>Ações de partilha entre a Direção com pais, professores e  parceiros ; Festas e Comemorações; Seminários e Encontros sobre temáticas pertinentes e de interesse para a Comunidade;  Divulgação pública dos resultados aos pais e comunidade – previsto em Setem</t>
  </si>
  <si>
    <t>Comunidade Educativa</t>
  </si>
  <si>
    <t>Conto Contigo</t>
  </si>
  <si>
    <t>Ação de envolvimento da família na sala de aula do pré escolar e 1º ciclo e na Formação Cívica ou outra disciplina no 2º ciclo</t>
  </si>
  <si>
    <t>Alunos do pré escolar, 1º e 2º ciclos</t>
  </si>
  <si>
    <t>Monitorização e acompanhamento do programa por uma equipa pluridisciplinar que inclui docentes dos 3 ciclos de ensino, com a missão de operacionalizar a recolha e a análise de dados e produzir informação para a autoavaliação e autorregulação do projeto. S</t>
  </si>
  <si>
    <t>Professores, técnicos e alunos.</t>
  </si>
  <si>
    <t xml:space="preserve">Coadjuvação Interciclos
MAT.
</t>
  </si>
  <si>
    <t xml:space="preserve">Articulação entre 1º, 2º  e 3ºciclos: coadjuvação entre ciclos: o docente de 1º ciclo, de apoio sócio educativo (colocado segundo crédito horário), efetivará 90 minutos por semana, do seu tempo total letivo, em coadjuvação na Turma+Matemática, com alunos </t>
  </si>
  <si>
    <t>Alunos do 4º, 5º e 7º anos.</t>
  </si>
  <si>
    <t>Organização no apoio ao estudo 1º ciclo</t>
  </si>
  <si>
    <t>Avaliação de diagnóstico e criação de grupos de nivel nas  áreas disciplinares de Português e Matemática, no tempo de apoio ao estudo; Trabalho articulado entre os diversos titulares de turma envolvidos que lecionam as áeras curriculares de acordo com o s</t>
  </si>
  <si>
    <t>Alunos de 2º ano de escolaridade</t>
  </si>
  <si>
    <t>Permuta da lecionação entre dois docentes de 1º ciclo da EB1 da Boa-fé, com turmas de 1º ano de escolaridade, nas áreas de português e de matemática, num tempo letivo semanal de 90 minutos cada. Trabalho colaborativo: avaliação diagnóstica, planificações,</t>
  </si>
  <si>
    <t>Alunos de 1º ano da EB1 da Boa-fé</t>
  </si>
  <si>
    <t>Sala Ninho</t>
  </si>
  <si>
    <t>O docente de 1º ciclo assegurará a Sala Ninho com a carga horária semanal de 12,5 horas, distribuída pelos diversos grupos de nível, com alunos de etnia cigana com elevado absentismo e irregular assiduidade: inclusão/integração de alunos de etnia cigana n</t>
  </si>
  <si>
    <t>Alunos de etnia do 1º,2º,3º e 4ºanos de escolaridade da EB1 da Boa-fé que serão apoiados no desenvolvimento de projetos interativos, planificados por ano de escolaridade.</t>
  </si>
  <si>
    <t xml:space="preserve"> Criação de grupos de homogeneidade relativa</t>
  </si>
  <si>
    <t>Avaliação diagnóstica e criação de grupos de alunos de homogeneidade relativa de turmas de 2º e de 3ºanos. 
Reforço através de apoio educativo por parte de um docente de 1º ciclo.Os titulares de turma, assumem os grupos de recuperação.</t>
  </si>
  <si>
    <t>Alunos de 2º e 3º anos de escolaridade que revelem dificuldades nas áreas de português e de matemática.</t>
  </si>
  <si>
    <t>"Disciplina +" - Matemática (2º e 3º Ciclos)</t>
  </si>
  <si>
    <t>Após a identificação de dificuldades de aprendizagem ao nível da competência Matemática das várias turmas de 5º, 6º e 7º ano, serão criados níveis diferenciados de alunos que sairão do grupo turma para integrarem a sala de "Disciplina +" de Matemática. Do</t>
  </si>
  <si>
    <t>Alunos do 5º, 6º e 7º anos.</t>
  </si>
  <si>
    <t>Coadjuvação interciclos - Matemática</t>
  </si>
  <si>
    <t>Articulação entre o 1º e o 2º ciclo, coadjuvação de professores de 2º ciclo em turmas de 1º ciclo e vice-versa. O professor do 1º CEB (código 110), que está afeto à ação de melhoria da Matemática, 3 horas da componente não letiva, irá efetivar esta coadju</t>
  </si>
  <si>
    <t>Alunos do 1º, 2º e 3º CEB, com prioridade aos 4º,6º e 9º anos.</t>
  </si>
  <si>
    <t xml:space="preserve">Apoio educativo individualizado na aprendizagem da LP (língua não materna)
</t>
  </si>
  <si>
    <t>Os alunos serão identificados de acordo com os níveis de proficiência linguística, serão agrupados e retirados dos respetivos grupos turma para aprender a Língua portuguesa com um professor de apoio educativo de 1º CEB.</t>
  </si>
  <si>
    <t>Alunos estrangeiros do 1º, 2º e 3º CEB do Agrupamento.</t>
  </si>
  <si>
    <t>Disciplina mais -  para comunicação, desenvolvimento e recuperação leitura/escrita</t>
  </si>
  <si>
    <t xml:space="preserve">Recuperação e desenvolvimento de competências no âmbito da leitura, compreensão e expressão oral e escrita na língua materna. Incremento da proficiência linguística. Promoção do trabalho individualizado. Articulação entre os docentes da área curricular e </t>
  </si>
  <si>
    <t>Alunos de 5º ano</t>
  </si>
  <si>
    <t>Reforço da vigilância no período de almoço</t>
  </si>
  <si>
    <t>O mediador sociocultural acompanha os alunos no transporte para o refeitório e vigia-os no decorrer da hora do almoço. Dinamização de actividades de ocupação dos tempos de espera e acompanha-os no regresso à escola.</t>
  </si>
  <si>
    <t>Alunos do Agrupamento que recorrem ao refeitório da escola sede para almoçar.</t>
  </si>
  <si>
    <t>Acompanhamento de alunos de etnia cigana no transporte escolar.</t>
  </si>
  <si>
    <t>Ação dinamizada pelo mediador sociocultural. Decorrerá no período de transporte dos alunos de etnia cigana no percurso casa-escola e escola -casa em que o mediador acompanhará os alunos de etnia cigana no autocarro.</t>
  </si>
  <si>
    <t>Alunos de etnia cigana da escola EB 1 da Boa Fé.</t>
  </si>
  <si>
    <t>Dinamização de clubes por parte da Biblioteca Escolar</t>
  </si>
  <si>
    <t>Ação em que a equipa da BE pretende dinamizar um conjunto de atividades de carater integrador e de melhoria de competências dos alunos. As atividades serão desenvolvidas no âmbito de três clubes dinamizados por elementos da equipa BE, com horas atribuidas</t>
  </si>
  <si>
    <t>Alunos de 2º e 3º ciclos</t>
  </si>
  <si>
    <t>GAJF</t>
  </si>
  <si>
    <t xml:space="preserve">O gabinete de apoio ao jovem e à família será constituído por uma equipa multidisciplinar composta por professores, um assistente operacional e um técnico - Psicólogo Educacional. O técnico, em articulação com os docentes, irá desenvolver ações centradas </t>
  </si>
  <si>
    <t>Alunos de todos os ciclos de ensino e famílias do agrupamento</t>
  </si>
  <si>
    <t>Apoio à aprendizagem da disciplina de Matemática</t>
  </si>
  <si>
    <t>Após avaliação de diagnóstico, os alunos com maiores dificuldades na aprendizagem da disciplina terão apoio de 1 tempo semanal  por turma. O apoio será prestado dentro da sala de aula em horário extra letivo.  O trabalho a desenvolver tenderá a incidir na</t>
  </si>
  <si>
    <t>Alunos do 9.º ano de escolaridade</t>
  </si>
  <si>
    <t>Realização de actividades de monitorização e autoavaliação do projecto e dos resultados alcançados, nomeadamente estudos de avaliação de suporte às intervenções e articulação com a diversificação da oferta educativa.
Tendo como ponto de partida o relatóri</t>
  </si>
  <si>
    <t>Comunidade educativa. A consecução do projecto depende da participação de todos os intervenientes da comunidade educativa( EAA, direcção, pessoal docente, e não docente, alunos, pais e encarregados de educação).</t>
  </si>
  <si>
    <t>Apoio Educativo ao 1º CEB no âmbito da Língua Portuguesa e Matemática</t>
  </si>
  <si>
    <t>Organizar o trabalho de sala de aula, envolvendo os alunos em actividades motivadoras e diversificadas que proporcionam oportunidades de sucesso.Continuar a aposta no ensino experimental. Utilizar o professor de apoio à LPO e MAT para um ensino individual</t>
  </si>
  <si>
    <t>Alunos do 1.ºceb .Alunos da Sede do Agrupamento - 1º,2º,3º e 4º ano (quatro turmas previstas de acordo com a disponibilidade horária do prof.  do quadro do agrupamento). Pretendemos desenvolver este projecto com os alunos da escola sede apenas por uma que</t>
  </si>
  <si>
    <t>Apoio à disciplina de Língua Portuguesa nos 2º/3º CEB</t>
  </si>
  <si>
    <t>Apoio à disciplina de Língua Portuguesa nos 2º e 3º ciclos do EB, por um professor do grupo 300, para um ensino individualizado e personalizado em sala de aula ou fora dela conforme se verifique a melhor adequação.</t>
  </si>
  <si>
    <t xml:space="preserve">Alunos dos 5.º; 6.º; 7.º 8º e 9.º anos </t>
  </si>
  <si>
    <t>Apoio à disciplina de Matemática</t>
  </si>
  <si>
    <t xml:space="preserve">
Apoio à disciplina de Matemática, por um professor do grupo 500, para um ensino individualizado e personalizado.Apoio directo aos alunos que revelem dificuldades através da intervenção do professor de MAT, colocado a tempo inteiro nas funções de Apoio Ed</t>
  </si>
  <si>
    <t xml:space="preserve">Alunos dos 5º, 6º, 7º , 8º e 9º anos de escolaridade. 
</t>
  </si>
  <si>
    <t>O teu tempo / O teu espaço</t>
  </si>
  <si>
    <t>Formação de um espaço para partilha de anseios/expectativas dos alunos/ encarregados de educação/pais. Criação de uma estrutura que junta o animador, o psicólogo, o director de turma/professor titular de turma e outros e presta apoio aos alunos que o nece</t>
  </si>
  <si>
    <t>Comunidade Educativa: alunos; pais e Encarregados de Educação; família</t>
  </si>
  <si>
    <t>Gestão de conflitos</t>
  </si>
  <si>
    <t>Quando se vive e cresce em permanente contacto com comportamentos desviantes, não é fácil entender a cultura da escola. Todas estas modificações poderão dar origem a alguns sentimentos, como por exemplo a frustação, a dúvida,o desespero ou a solidão. Real</t>
  </si>
  <si>
    <t>Comunidade escolar</t>
  </si>
  <si>
    <t>Ações de sensibilização e formação</t>
  </si>
  <si>
    <t>Realização de sessões de sensibilização com o objectivo de privilegiar a "escola" como espaço de socialização, dando especial enfoque na definição do papel desta enquanto entidade com competência em matéria de educação. Acções para pais/encarregados de ed</t>
  </si>
  <si>
    <t>Orientação vocacional</t>
  </si>
  <si>
    <t xml:space="preserve">Gabinete de Orientação Vocacional, direccionado para os jovens do 2º e 3º CEB,  tem como objectivo ajudar o jovem no seu desenvolvimento vocacional, nas suas escolhas escolares e profissionais, de forma planeada e consciente.
</t>
  </si>
  <si>
    <t>Alunos dos 6.º/9.º anos</t>
  </si>
  <si>
    <t>Acompanhamento das diversas atividades do projeto, por um perito externo, a partir da análise das ações implementadas, refletindo sobre a pertinência, sentido e  oportunidade das estratégias desenvolvidas. Preparação de ações de formação sobre trabalho em</t>
  </si>
  <si>
    <t>Docentes e não docentes do Agrupamento</t>
  </si>
  <si>
    <t xml:space="preserve">Bloco de partida- trabalho com grupos de nível nos primeiros anos do 1º ciclo </t>
  </si>
  <si>
    <t>Apoio específico, em grupos de nível, aos alunos do 1º e 2º anos de escolaridade das escolas do 1º Ciclo dos Assentos e do Atalaião que revelem desde cedo dificuldades de aprendizagem, tanto no domínio da leitura como do raciocínio e da escrita. Pretende-</t>
  </si>
  <si>
    <t>Alunos do 1º e 2º anos das escolas do 1º Ciclo dos Assentos e Atalaião.</t>
  </si>
  <si>
    <t>Trabalho em grupos de homogeneidade relativa no 2º ciclo</t>
  </si>
  <si>
    <t>Divisão de cada turma de Inglês e Matemática em dois grupos de nível, de forma a proporcionar um apoio diferenciado aos alunos com maiores dificuldades de aprendizagem, na tentativa de melhorar o sucesso educativo. A sinalização destes alunos é da respons</t>
  </si>
  <si>
    <t>Alunos de 5º e 6ºAno com maiores dificuldades de aprendizagem às disciplinas de Inglês e Matemática.</t>
  </si>
  <si>
    <t>Aprender a Brincar</t>
  </si>
  <si>
    <t>Dinamização de atividades de animação (desportivas, culturais e lúdicas) na sala de convívio e nos pátios, durante os intervalos e horas de almoço. Criação de atividades e espaços educativos que estimulem novas aprendizagens num contexto de educação não-f</t>
  </si>
  <si>
    <t>Alunos na Escola Básica 2,3 José Régio</t>
  </si>
  <si>
    <t>Gabinete de Apoio ao Aluno e à Família</t>
  </si>
  <si>
    <t>Atendimento e acompanhamento de alunos. Atendimento a Pais/Encarregados de Educação. Encaminhamento de Famílias para serviços na comunidade. Articulação com entidades locais com intervenção social.
Sessões de sensibilização/informação.</t>
  </si>
  <si>
    <t xml:space="preserve">Alunos do 1º ao 3º ciclo e as respectivas famílias; Docentes e Não docentes. </t>
  </si>
  <si>
    <t>Apoios individualizados, ou em grupos muito reduzidos, destinados a alunos com especiais necessidades em termos de orientação pedagógica e/ou com graves problemas de integração na comunidade. Pretende-se despistar situações comportamentais que ponham em r</t>
  </si>
  <si>
    <t>Alunos sinalizados, pelos conselhos de turma do 2º e 3º ciclo, por falta de interesse pelas atividades escolares, fraca assiduidade e por comportamentos pouco adequados.</t>
  </si>
  <si>
    <t>Permuta entre os professores de Português e Matemática do 1º ciclo</t>
  </si>
  <si>
    <t>Pretende-se potenciar a aptidão e a competência dos professores do 1º ciclo de Português e Matemática através da permuta entre os professores do mesmo nível de ensino.</t>
  </si>
  <si>
    <t>Alunos do 2º, 3º e 4º anos das escolas do 1º Ciclo dos Assentos e Atalaião.</t>
  </si>
  <si>
    <t>Trabalho em grupos de homogeneidade relativa no 3º ciclo</t>
  </si>
  <si>
    <t>Divisão de cada turma de Português e Matemática em dois grupos de nível, de forma a proporcionar um apoio diferenciado aos alunos com maiores dificuldades de aprendizagem, na tentativa de melhorar o sucesso educativo. A sinalização destes alunos é da resp</t>
  </si>
  <si>
    <t>Alunos do 7º ano com maiores dificuldades de aprendizagem às disciplinas de Português e Matemática.</t>
  </si>
  <si>
    <t>Dar continuidade à equipa de monitorização, que recolhe e organiza dados, de modo fornecer ao Conselho Pedagógico dados concretos sobre os resultados obtidos no âmbito do projeto educativo.</t>
  </si>
  <si>
    <t>Comunidade educativa.</t>
  </si>
  <si>
    <t>Projeto Sucesso +</t>
  </si>
  <si>
    <t>Grupos de homogeneidade e/ou coadjuvação, em horário letivo, nas disciplinas de Português, Matemática e Inglês.</t>
  </si>
  <si>
    <t>Português, Matemática e Inglês (alunos 2º e 3º ciclos)</t>
  </si>
  <si>
    <t>Apoiar os alunos com mais níveis inferiores a 3 e que apresentam dificuldades de organização nos métodos/hábitos de estudo.</t>
  </si>
  <si>
    <t>Alunos do 2º e 3º ciclos.</t>
  </si>
  <si>
    <t>Jornal Escolar</t>
  </si>
  <si>
    <t xml:space="preserve">Dinamizar, no âmbito da disciplina de oferta complementar (Oficina de Escrita) o jornal escolar, em parceria com o jornal digital "Setúbal na Rede"; Realizar workshops sobre jornalismo. </t>
  </si>
  <si>
    <t>Alunos do 3º ciclo.</t>
  </si>
  <si>
    <t>Sala de Estudo</t>
  </si>
  <si>
    <t>Oferecer um apoio de 90 minutos semanais (45+45)  para alunos com Plano de Atividades de Acompanhamento Pedagógico Individual para auxiliar na realização de trabalhos e/ou consolidação de conhecimentos, fora do horário letivo, propostos pelos conselhos de</t>
  </si>
  <si>
    <t>Alunos do  3º ciclo.</t>
  </si>
  <si>
    <t>Apoio ao Estudo</t>
  </si>
  <si>
    <t xml:space="preserve">Rentabilizar o apoio ao estudo (disciplina de oferta obrigatória no âmbito do curriculo do 2º ciclo) articulando, em conselho de turma, as estratégias/tarefas a adotar de acordo com as dificuldades apresentadas pelos alunos propostos para frequentar este </t>
  </si>
  <si>
    <t>Alunos do 2º ciclo.</t>
  </si>
  <si>
    <t>Caminhar para o sucesso</t>
  </si>
  <si>
    <t>Trabalhar em grupos de homogeneidade com os alunos de etnia cigana e outros que revelem dificuldades relevantes (2 horas diárias)  no 1º ciclo.</t>
  </si>
  <si>
    <t>Alunos de 1º ciclo com dificuldades relevantes.</t>
  </si>
  <si>
    <t>GAAF</t>
  </si>
  <si>
    <t>Dar continuidade ao trabalho do GAAF com avaliação , articular com os docentes titulares e/ou conselhos de turma para a resolução de problemas comportamentais ou absentismo e possíveis indicios de abandono acompanhamento de casos  e/ou referenciação às en</t>
  </si>
  <si>
    <t>Alunos e familias do agrupamento.</t>
  </si>
  <si>
    <t>Gestão de Conflitos</t>
  </si>
  <si>
    <t>Distinção dos alunos com melhores resultados escolares</t>
  </si>
  <si>
    <t>Valorizar o trabalho dos alunos, distinguindo e premiando os alunos de quadro de valor e excelência.</t>
  </si>
  <si>
    <t>Alunos do agrupamento.</t>
  </si>
  <si>
    <t>Grupos de homogeneidade e/ou coadjuvação, em horário letivo, nas disciplinas de Português e Matemática</t>
  </si>
  <si>
    <t>Português e Matemática, alunos do 1º ciclo (2º ao 4º ano)</t>
  </si>
  <si>
    <t xml:space="preserve">Formação de docentes e técnicos </t>
  </si>
  <si>
    <t>Promoção de oficinas de formação/ações de sensibilização direcionadas para os métodos de trabalho pedagógico no sentido de permitir aos docentes a construção de modelos de atuação adequados à população alvo, nomeadamente no âmbito da prevenção e gestão da</t>
  </si>
  <si>
    <t>Pessoal docente.</t>
  </si>
  <si>
    <t>Formação de assistentes operacionais e técnicos</t>
  </si>
  <si>
    <t xml:space="preserve">Promoção de 1 ação de formação para pessoal não docente subordinada ao tema “Gestão de conflitos nos espaços escolares”.                                                           Promoção de 1 ação de formação para pessoal não docente subordinada ao tema </t>
  </si>
  <si>
    <t>Pessoal não docente</t>
  </si>
  <si>
    <t>Pais na Escola</t>
  </si>
  <si>
    <t>Promover pequenos convivios com pais/encarregados de educação de cada turma, de forma a mostrar as atividades desenvolvidas por estes alunos ao longo de um determinado período de tempo, em datas a definir por cada conselho de turma.</t>
  </si>
  <si>
    <t xml:space="preserve">Elaborar e acompanhar o plano de ação </t>
  </si>
  <si>
    <t>Todos os intervenientes no processo</t>
  </si>
  <si>
    <t>Articulação Vertical</t>
  </si>
  <si>
    <t>Mecanismo de articulação entre os vários intervenientes, dos diferentes ciclos de ensino, de forma a flexibilizar a transição dos processos e conteúdos.</t>
  </si>
  <si>
    <t>Corpo docente</t>
  </si>
  <si>
    <t>Observatório da Indisciplina</t>
  </si>
  <si>
    <t xml:space="preserve"> Acompanhamento e tramitação pocessual dos casos disciplinares; assegurar o cumprimento de regras de atuação conjunta</t>
  </si>
  <si>
    <t>Alunos do Agrupamento de Escolas</t>
  </si>
  <si>
    <t>Ninhos Fénix</t>
  </si>
  <si>
    <t>2º/3º ano de escolaridade - Português e /ou Matemática  - Centro Escolar VIPASCA (Aljustrel), Escola Básica  de Messejana e Escola Básica de Ervidel  - Em horário letivo fora da sala de aula</t>
  </si>
  <si>
    <t>Alunos dos 2º e 3º anos</t>
  </si>
  <si>
    <t>4º ano de escolaridade - Matemática e Português - Centro Escolar Vipasca e Escola Básica de Messejana</t>
  </si>
  <si>
    <t>Alunos do 4º ano</t>
  </si>
  <si>
    <t>Grupo de nível</t>
  </si>
  <si>
    <t>Dar continuidade ao Grupo de nível da Matemática e iniciar o de Português</t>
  </si>
  <si>
    <t>Alunos do 2º ciclo</t>
  </si>
  <si>
    <t>Turma mais</t>
  </si>
  <si>
    <t>Dar continuidade ao projeto Mais saber, nas disciplinas de Português, Matemática e Inglês</t>
  </si>
  <si>
    <t>Alunos do 3º ciclo</t>
  </si>
  <si>
    <t>Testes intermédios</t>
  </si>
  <si>
    <t>Realização dos testes intermédioas nos 2º/9º anos de escolaridade</t>
  </si>
  <si>
    <t>Alunos dos 2º e 9º anos</t>
  </si>
  <si>
    <t>Dar continuidade ao Gabinete de Apoio ao Aluno e à Família (combate ao abandono e absentismo; práticas de promoção da cidadania, tutorias, apoio psicológico e prevenção de risco social).</t>
  </si>
  <si>
    <t>Sala de estudo apoiado</t>
  </si>
  <si>
    <t>Sala preparada para receber alunos que revelaram, em contexto de sala de aula,  problemas disciplinares graves, e na qual irão benefiar do apoio  ao estudo orientado por um docente</t>
  </si>
  <si>
    <t>Alunos da sede de Agruapmento e Escola Secundária</t>
  </si>
  <si>
    <t>Programa de Educação para a Saúde</t>
  </si>
  <si>
    <t>Dar continuidade ao Projeto Educação para a Saúde (Programa Mexe-te,  Programa SOBE)</t>
  </si>
  <si>
    <t>Associação de Pais e Encarregados de Educação</t>
  </si>
  <si>
    <t>De momento ninguém dinamiza esta área</t>
  </si>
  <si>
    <t>Parcerias com entidades externas</t>
  </si>
  <si>
    <t>Espaço plural de atividades envolvendo o meio social</t>
  </si>
  <si>
    <t>Comunidade escolar e meio social</t>
  </si>
  <si>
    <t xml:space="preserve">Monitorização, avaliação e redefinição de estratégias e ações do Plano de Melhoria TEIP </t>
  </si>
  <si>
    <t>Articulação Interna</t>
  </si>
  <si>
    <t>Incremento da articulação didatico-pedagógica entre ciclos, através da realização de reuniões entre docentes dos vários ciclos (especialmente em anos de transição de ciclo), com vista à organização/realização de atividades envolvendo alunos e docentes dos</t>
  </si>
  <si>
    <t>Capacitaçãodo Pessoal docente e não docente</t>
  </si>
  <si>
    <t>Desenvolvimento do Plano de Formação do Agrupamento, com definição de áreas estratégicas (Metodologias inovadoras, nomeadamente no âmbito da criação de grupos de homogeneidade, avaliaão das aprendizagens, prevenção da indisciplina, mediação de conflitos..</t>
  </si>
  <si>
    <t xml:space="preserve">Pessoal docente e não docente </t>
  </si>
  <si>
    <t>Gabinete de Apoio ao Aluno e à Família (GAAF)</t>
  </si>
  <si>
    <t>Identificação, sinalização e acompanhamento de alunos sinalizados (de insucesso, comportamentos desviantes, risco de marginalização, exclusão, abandono escolar, famílias desestruturadas) e criação, em articulação com as restantes estruturas, de melhores c</t>
  </si>
  <si>
    <t>Alunos do Agrupamento de Escolas de Vendas Novas</t>
  </si>
  <si>
    <t>Crescer+-</t>
  </si>
  <si>
    <t>Programa" Crescer +" -  Desenvolver a capacidade de atenção e concentração de forma a reduzir a indisciplina/comportamentos desajustados, nomeadamente, através através da capacitação dos docentes para a procura das causas e soluções para o problema.</t>
  </si>
  <si>
    <t>Alunos e docentes do 1º ciclo do Ensino Básico do Agrupamento de Escolas de Vendas Novas</t>
  </si>
  <si>
    <t>"Trilhando Caminhos"</t>
  </si>
  <si>
    <t>Programa "Trilhando Caminhos": Redução da indiscplina/comportamentos desajustados nas turmas mais problemáticas. (GAAF)</t>
  </si>
  <si>
    <t>Turmas mais problemáticas dos 2º e 3º ciclos</t>
  </si>
  <si>
    <t>Núcleo de Mediação de Conflitos</t>
  </si>
  <si>
    <t>Núcleo de Mediação de Conflitos; Elaboração de um plano de formação para potenciais alunos mediadores (GAAF)</t>
  </si>
  <si>
    <t>Escola de Pais</t>
  </si>
  <si>
    <t>Desenvolvimento de um conjunto de ações que visem aumentar o interesse e a participação dos pais/encarregados de educação na vida escolar dos educandos ; procedendo ao rastreio das necessidades e à oferta de respostas adequadas, com o objetivo de capacita</t>
  </si>
  <si>
    <t>Pais/Encarregados de educação do Agrupamento de Escolas de Vendas Novas</t>
  </si>
  <si>
    <t>Estabelecer um referencial de articulação entre as estruturas da escola e as parcerias locais</t>
  </si>
  <si>
    <t>Todas as estruturas do Agrupamento e entidades parceiras</t>
  </si>
  <si>
    <t>Integrar. - Dinamização de atividades lúdicas de integração social</t>
  </si>
  <si>
    <t>Alunos acompanhados pelo GAAF</t>
  </si>
  <si>
    <t>Reforço das dinâmicas/estratégias em sala de aula</t>
  </si>
  <si>
    <t>Diversificação de  estratégias de apoio às aprendizagens, possibilitando o incremento de práticas de diferenciação pedagógica através da criação de grupos de   nível em cada uma das 6 turmas de 5.º ano e constituição de dois ninhos.</t>
  </si>
  <si>
    <t>Alunos do 5.º ano</t>
  </si>
  <si>
    <t>Diversificação de  estratégias de apoio às aprendizagens, possibilitando o incremento de práticas de diferenciação pedagógica através da criação de grupos de   nível em cada uma das 5 turmas de 7.º ano e constituição de dois ninhos.</t>
  </si>
  <si>
    <t>Alunos do 7.º ano</t>
  </si>
  <si>
    <t>Coadjuvação em sala de aula, num bloco de 90 minutos, nas três turmas de 12.º ano,nas disciplinas de português e matemática, de forma a facilitar o trabalho prático e valorizando práticas colaborativas conducentes à melhoria do sucesso educativo.</t>
  </si>
  <si>
    <t>Alunos do12.º ano</t>
  </si>
  <si>
    <t>Apoio à qualidade das aprendizagens</t>
  </si>
  <si>
    <t>Criação de salas de estudo de carácter obrigatório para os alunos com insucesso nas disciplinas de português e de matemática com vista ao reforço de métodos de trabalho e desenvolvimento de atividades específicas para superação de dificuladades ao nível d</t>
  </si>
  <si>
    <t>Alunos do ensino secundário</t>
  </si>
  <si>
    <t>Grupos de Homogeneidade relativa</t>
  </si>
  <si>
    <t xml:space="preserve">Criação de grupos de homogeneidade relativa nas 4 turmas de 4º ano da EBVN2         </t>
  </si>
  <si>
    <t>Alunos de 4.º ano da EBVN2 - Extensão Educativa</t>
  </si>
  <si>
    <t>Diversificação de  estratégias de apoio às aprendizagens, possibilitando o incremento de práticas de diferenciação pedagógica com a criação de grupos de homogeneidade relativa, dentro da sala de aula, com par pedagógico, nas disciplinas de Português  e de</t>
  </si>
  <si>
    <t>Alunos do 2.º  do ensino básico</t>
  </si>
  <si>
    <t>"Iniciação à educação literária"</t>
  </si>
  <si>
    <t xml:space="preserve">Apoio em contexto de Biblioteca Escolar orientado para o desenvolvimento de uma “cultura literária comum e partilhada”, de acordo com o pressuposto nas metas Curriculares, em articulação com os professores titulares de turma. </t>
  </si>
  <si>
    <t>1.º, 2.º ,3.º e 4.º anos da EBVN2 e Extensão Educativa</t>
  </si>
  <si>
    <t>Partilha de dados e informações com a Equipa de auto-avaliação; Elaboração e aplicação de questionários a docentes e alunos; Elaboração de grelhas para relatórios e / ou resumo de atividades. Entrega de dados mensalmente à direção; elaboração de um relató</t>
  </si>
  <si>
    <t>Parcerias pedagógicas/codocência</t>
  </si>
  <si>
    <t>Aumento do sucesso ; melhoria da qualidade das aprendizagens.</t>
  </si>
  <si>
    <t>Alunos do agrupamento 1º , 3º,  5º, 7º e 8º anos ( e alguns alunos dos 2º, 4º,6º e 9º anos)</t>
  </si>
  <si>
    <t>Diferenciação pedagógica</t>
  </si>
  <si>
    <t>Melhoria das estruturas de apoio pedagógico; implementação de estratégias que promovam o sucesso educativo; implementação da codocência , a Matemática e Português ( pelo menos 100 minutos)</t>
  </si>
  <si>
    <t>Prioritariamente, alunos dos 4º, 6º e 9º anos</t>
  </si>
  <si>
    <t>Articulação de Final de Ciclo -</t>
  </si>
  <si>
    <t xml:space="preserve"> Visita guiada dos alunos de 4º ano de escolaridade, à escola EB2,3 de Moura; Articulação entre os docentes de Matemática e Português dos 3 ciclos;</t>
  </si>
  <si>
    <t>Alunos , professores e coordenadores de departamento  do agrupamento</t>
  </si>
  <si>
    <t>Prevenção do abandono, absentismo e indisciplina</t>
  </si>
  <si>
    <t>Ações desenvolvidas pela Equipa de Mediação de Conflitos/GAAF</t>
  </si>
  <si>
    <t>Alunos do agrupamento</t>
  </si>
  <si>
    <t>Relação escola-famílias- comunidade</t>
  </si>
  <si>
    <t>Trabalho desenvolvido pelo Gabinete de Apoio ao Aluno e Família: Gestão de processos; Apoio Socioeducativo; Mediação Familiar; Sessões de grupo aos alunos e esclarecimentos aos alunos</t>
  </si>
  <si>
    <t>Boutique Social: Recolha de vestuário, calçado, produtos de higiene e material escolar usado para alunos carenciados. Cabaz de Natal: Recolha de bens alimentares para a realização de cabazes  destinados a famílias carenciadas, no concelho de Moura, no Nat</t>
  </si>
  <si>
    <t>Famílias economicamente mais desfavorecidas</t>
  </si>
  <si>
    <t>Programa de Combate aos Problemas de Comportamento em Sala de Aula</t>
  </si>
  <si>
    <t>Sessões de Grupo a alunos nas aulas de oferta complementar - Apresentação de temas diversos aos alunos em contexto de sala de aula</t>
  </si>
  <si>
    <t>Turmas que tenham alunos com comportamentos desajustados/défice de competências pessoais e sociais</t>
  </si>
  <si>
    <t>Trabalhar/sensibilizar os alunos/famílias, em pequeno grupo, as competências necessárias, para a frequência escolar</t>
  </si>
  <si>
    <t>Alunos/famílias em risco de absentismo</t>
  </si>
  <si>
    <t>Ação de ensibilização para a frequência no Pré-Escolar</t>
  </si>
  <si>
    <t>Formação aos pais de etnia cigana, que têm filhos em idade pré-escolar, para a importância da frequência deste grau de ensino, como preparação para o 1º Ciclo</t>
  </si>
  <si>
    <t>Pais de alunos que não frequentam o Pré-escolar( sobretudo de etnia cigana)</t>
  </si>
  <si>
    <t xml:space="preserve">Acompanhamento, monitorização, avaliação e reformulação de ações e publicitação de resultados em reuniões, jornal da escola, PúbliaTV.                                                                  Criação de instrumentos de recolha, análise de dados e </t>
  </si>
  <si>
    <t>Os envolvidos nas ações, as estruturas intermédias (supervisão pedagógica), conselho pedagógico, equipa de autoavaliação e perito externo.</t>
  </si>
  <si>
    <t>Programa Fénix (3º ciclo)</t>
  </si>
  <si>
    <t>4 horas semanais para Língua Portuguesa e 4 horas semanais a Matemática, por professores do mesmo nível de ensino em grupo/turma extra constituída  para apoio específico de alunos com dificuldades diagnosticadas</t>
  </si>
  <si>
    <t xml:space="preserve">Um grupo de 7º , um de 8º e outro de 9º   constituídos por alunos com dificuldades diagnosticadas. </t>
  </si>
  <si>
    <t>Par Pedagógico (1º ciclo)</t>
  </si>
  <si>
    <t>Ação em sala de aula por professores do mesmo nível de ensino (grupo 110) a alunos do 1º ciclo com dificuldades diagnosticadas, nas freguesias rurais do concelho. Reforço de 3 horas de Português / Matemática para a turma de 1º2º de Bencatel e para as turm</t>
  </si>
  <si>
    <t xml:space="preserve">1º ciclo- Bencatel (turma de 1º/2º anos e turma 3º/4º anos); São Romão (turma 1º /2º  anos e turma 3º/4º anos) </t>
  </si>
  <si>
    <t>Programa Fénix (1º ciclo)</t>
  </si>
  <si>
    <t>Criação de ninhos com alunos provenientes das diferentes turmas de cada ano com dificuldades diagnosticadas, que durante 3 horas trabalham essas dificuldades com um professor do grupo 110 .</t>
  </si>
  <si>
    <t xml:space="preserve"> Alunos do 1º, 2º, 3º e 4º anos das escolas do Castelo e Carrascal (Vila Viçosa)</t>
  </si>
  <si>
    <t>Par Pedagógico (Secº)</t>
  </si>
  <si>
    <t xml:space="preserve">Ações de reforço nos horários letivos das disciplinas de Português e Matemática, fora da sala de aula : 10ºano-   Português, a alunos  propostos para 2 grupos de nível ( 2X2h)  e  2horas de Matemática, para um grupo selecionado entre os alunos das turmas </t>
  </si>
  <si>
    <t>Alunos do ensino secundário com dificuldades dignosticadas, agrupados por nível</t>
  </si>
  <si>
    <t>Re(encaminhar)</t>
  </si>
  <si>
    <t>Criação de gabinete de apoio a alunos que transgridem repetidamente as regras de disciplina dentro e fora da sala de aula, por psicólogo (15 horas) que diagnostica poblemas, faz orientação escolar e profissional e de transição para a vida ativa e encaminh</t>
  </si>
  <si>
    <t>Alunos de 3º ciclo com comportamentos indevidos, sinalizados pelos conselhos de turma</t>
  </si>
  <si>
    <t>Desformatar Métodos</t>
  </si>
  <si>
    <t>Desenvolvimento de uma cultura TEIP através da criação de espaços de discussão;  (coordenadores de departamento e  diretores/titulares de turma; Capacitação de docentes na  área da organização e gestão de dados , na Comunicação Coordenador (4 horas) Psicó</t>
  </si>
  <si>
    <t xml:space="preserve">Docentes e não docentes </t>
  </si>
  <si>
    <t xml:space="preserve">Sensibilização dos pais e encarregados de educação para a participação ativa na planificação e acompanhamento do percurso escolar dos seus educandos (Psicólogo - 10 horas semanais).  Capacitação dos pais/encarregados de educação para esse acompanhamento. </t>
  </si>
  <si>
    <t>Pais e encarregados de Educação</t>
  </si>
  <si>
    <t>Escola  Aberta</t>
  </si>
  <si>
    <t>Intercâmbio de escola/ família/ comunidade/ parcerias com vista ao alargamento de experiências dos alunos e ao envolvimento da comunidade e da família na vida da escola (Professor do grupo 430 6horas e Psicólogo- 5 horas e professores com com insuficiênci</t>
  </si>
  <si>
    <t>Toda a comunidade</t>
  </si>
  <si>
    <t xml:space="preserve">Avaliação e monitorização do Projeto Educativo, com docentes representantes de vários ciclos e nível de ensino, com a supervisão de elementos da Direção e com o apoio e acompanhamento do consultoe externo e T.O.C. </t>
  </si>
  <si>
    <t>Equipas pedagógicas</t>
  </si>
  <si>
    <t xml:space="preserve">As equipas pedagógicas são constituídas por docentes. Existem equipas pedagógicas no 1º ciclo, no 2º e 3º ciclo. Por período analisam e refletem sobre práticas e estratégias pedagógicas, partilhando ideias e  conceitos. </t>
  </si>
  <si>
    <t>Alunos de 1º, 2º e 3º ciclo</t>
  </si>
  <si>
    <t>Reforço de apoio educativo no 1º ciclo</t>
  </si>
  <si>
    <t>Grupos de nível : no grupo turma intervencionado os alunos com dificuldades na Matemática, Português e outras áreas estruturais, são separados provisoriamente da turma a que pertencem e durante o tempo considerado necessário, integrando grupos de nível em</t>
  </si>
  <si>
    <t>Alunos de 1º ciclo abrangidos por apoio educativo na modalidade de grupo de nível, preferencialmente no 1º, 2º e 3º ano a Português e a Matemática</t>
  </si>
  <si>
    <t>Pares Pedagógicos no 2º e 3º ciclo</t>
  </si>
  <si>
    <t>Um docente de Português e outro de Matemática fazem par pedagógico em turmas sinalizadas de 2º e 3º ciclo, trabalhando em co-docência com o professor da disciplina. Articulam as planificações, refletem em diário de bordo e são acompanhados com a supervisã</t>
  </si>
  <si>
    <t>Grupos turma de 2º e 3º ciclo com diagnóstico de dificuldades, alunos de 5º e 7º ano (preferencialmente):  turmas de 5ºano e outras de 7º ano</t>
  </si>
  <si>
    <t>Salas de estudo</t>
  </si>
  <si>
    <t xml:space="preserve">De modo a reforçar o apoio ao estudo em Português e Matemática no 2º e 3º ciclo, procede-se à implementação de salas de estudo com horas distribuídas no horário dos docentes e no horário dos alunos, praticando-se a modalidade de grupos de nível em que os </t>
  </si>
  <si>
    <t>alunos de 2º e 3º  ciclos  previamente sinalizados em atas de final de ano letivo com dificuldades a Português e a Matemática.</t>
  </si>
  <si>
    <t>Espaço Com tacto</t>
  </si>
  <si>
    <t>O espaço Com Tacto é um gabinete constituído por uma psicóloga e uma técnica de serviço social que dinamizam o apoio ao aluno e à família. Procedem à sinalização e acompanhamento de casos de famílias disfuncionais e alunos com problemas sociais. Articulam</t>
  </si>
  <si>
    <t>Alunos de 1º, 2º e 3º ciclo que necessitem de acompanhamento psicopedagógico e psicosocial</t>
  </si>
  <si>
    <t>Observatório do aluno</t>
  </si>
  <si>
    <t xml:space="preserve">Em cada grupo turma desde o pré-escolar ao 9º ano são realizadas mensalmente assembleias de turma, onde é dada voz aos alunos para se debruçarem sobre questões que gostariam de ver resolvidas na escola, no bairro, na cidade, no país e no mundo. È lavrada </t>
  </si>
  <si>
    <t>Todos os alunos do agrupamento</t>
  </si>
  <si>
    <t>A Escola na Comunidade</t>
  </si>
  <si>
    <t>Promover o diálogo e a comunicação com a comunidade educativa numa perspetiva construtiva de alargar horizontes relacionais da escola e do agrupamento</t>
  </si>
  <si>
    <t>Famílias de alunos do agrupamento</t>
  </si>
  <si>
    <t>Através da monitorização e avaliação, pretende-se fazer o acompanhamento das ações definidas em Projeto educativo, assim como reconhecer da necessidade de reajustamento destas, quando necessário. Esta ação visa a análise de pontos fortes e fracos nos proc</t>
  </si>
  <si>
    <t>Toca a aprender...</t>
  </si>
  <si>
    <t>Pretende-se priorizar a constituição de grupos de nível,  por forma a proporcionar um apoio mais personalizado, respeitando os ritmos de aprendizagem dos alunos e também para reforço e consolidação das aprendizagens. Pretende-se que este apoio, mais indiv</t>
  </si>
  <si>
    <t>Alunos de 2º e 3º ciclos do Agrupamento</t>
  </si>
  <si>
    <t>Tendo por base as necessidades de indole social e económica que suscitaram, no presente ano letivo, da responsabilidade da equipa técnica TEIP; Pretende-se fazer um apoio individualizado ou em grupo, em contexto de sala de aula ou fora desta, assim como c</t>
  </si>
  <si>
    <t xml:space="preserve">Toda a comunidade educativa do Agrupamento </t>
  </si>
  <si>
    <t>BE / CRE</t>
  </si>
  <si>
    <t>Pretende-se que a biblioteca escolar / centro de recursos seja um pólo dinamizador de ações que promovam hábitos de leitura em toda a comunidade escolar, privilegiando o contributo de todos os elementos da comunidade educativa. Para tal, pretende-se promo</t>
  </si>
  <si>
    <t>TODOS JUNTOS</t>
  </si>
  <si>
    <t>Através desta ação pretendemos concentrar todos os projetos que se desenvolvem no âmbito da educação para a cidadania no Agrupamento. Englobam-se os projetos: Conectando Mundos; PESES; Eco Escolas; Troca Comigo… núcleo solidário; Através desta ação preten</t>
  </si>
  <si>
    <t>TSA</t>
  </si>
  <si>
    <t xml:space="preserve">Promover estratégias de acolhimento e sentimentos de pertença à escola/agrupamento (quer ao nível de novos alunos como dos já existentes); Dinamização de atividades ludico pedagógicas durante intervalos e períodos de almoço; Proporcionar e disponibilizar </t>
  </si>
  <si>
    <t>Alunos da escola sede do agrupamento e escolas do 1º ciclo urbanas</t>
  </si>
  <si>
    <t>Aprender mais … e melhor</t>
  </si>
  <si>
    <t xml:space="preserve">Constituição de grupos de nível de dificuldade,por forma a proporcionar um apoio mais personalizado, respeitando os ritmos de aprendizagem dos alunos e também reforço e consolidação de aprendizagens. Pretende-se que este apoio, mais individualizado, seja </t>
  </si>
  <si>
    <t>Alunos do 1º ciclo do Agrupamento</t>
  </si>
  <si>
    <t>Formação</t>
  </si>
  <si>
    <t>Pretende-se disponibilizar ações de formação, de informação e sensibilização dirigidas a todos os elementos da comunidade educativa em temáticas consideradas relevantes, e em contexto.</t>
  </si>
  <si>
    <t>Articulação</t>
  </si>
  <si>
    <t>Com esta ação, pretende-se que entre os diversos elementos da comunidade educativa (especialmente docentes e técnicos) exista uma articulação concertada, para que seja possível um acompanhamento do percurso escolar/educativo dos alunos;  Também se pretend</t>
  </si>
  <si>
    <t>Docentes e técnicos do Agrupamento</t>
  </si>
  <si>
    <t>Todos p´ra escola…</t>
  </si>
  <si>
    <t>Pretende-se formar o Clube Horta Comunitária da responsabilidade da associação de pais com colaboração dos restantes elementos da comunidade educativa, por forma a dar continuidade ao trabalho que tem sido desenvolvido na estufa / horta pedagógica na esco</t>
  </si>
  <si>
    <t>Envolvimento dos responsáveis e respetivos grupos de trabalho nos momentos de planeamento, realização da ação e avaliação do projeto; monitorização do processo, inerentes aos três momentos, pela coordenadora do projeto, coordenadore(s) de eixo, comissão d</t>
  </si>
  <si>
    <t>Responsáveis e grupos de trabalho das atividades; coordenadora do projeto;coordenadores de eixo e equipa de autoavaliação.</t>
  </si>
  <si>
    <t>Assembleia de Alunos</t>
  </si>
  <si>
    <t>1 - Momentos de discussão e reflexão em assembleias de turma sobre problemas das escolas do agrupamento; 2 - Momentos trimestrais de assembleia geral de delegados e subdelegados de turma.</t>
  </si>
  <si>
    <t>Alunos  do 1º, 2º e 3º Ciclos; Delegados e subdelegados de turma.</t>
  </si>
  <si>
    <t>Jornal</t>
  </si>
  <si>
    <t>Publicação trimestral de um Jornal elaborado por alunos, docentes, encarregados de educação e outros elementos da comunidade.</t>
  </si>
  <si>
    <t>Reforço Pedagógico a Língua Portuguesa e Matemática</t>
  </si>
  <si>
    <t>Trabalho com  grupos de alunos de homogeneidade relativa   O professor itinerante no 1º ciclo (1º e 4ºano) trabalha com grupos de alunos  com níevies de  desempenho semelhantes a Língua Portuguesa e a Matemática indicados pelos titulares de turma;</t>
  </si>
  <si>
    <t xml:space="preserve">Alunos: 1º ciclo- 1º e 4ºanos; </t>
  </si>
  <si>
    <t>Turmas satélite</t>
  </si>
  <si>
    <t>Nas turmas intervencionadas, 1 de 5º ano, 2 de 7º ano e 1 do 9º ano de escolaridade. Os alunos são divididos em grupos por níveis de competência para serem alvo, rotativamente, de intervenção, seguindo-se a filosofia do projeto "Turma+" e abrangendo todos</t>
  </si>
  <si>
    <t>Alunos 5º, 7º e 9º anos</t>
  </si>
  <si>
    <t>Formação de Docentes</t>
  </si>
  <si>
    <t>Contratação de um formador especializado na área da matemática e dos novos programas para capacitar os docentes do agrupamento.</t>
  </si>
  <si>
    <t>Pessoal docente: 1º ciclo - grupo 110; 2º Ciuclo - grupo 230; 3º ciclo - grupo 500.</t>
  </si>
  <si>
    <t>Turma XPTO</t>
  </si>
  <si>
    <t xml:space="preserve">O conselho de DT são o motor da atividade, incentivando os launos a serem um grupo coeso para alcançarem sucesso escolar e melhorarem o seu comportamento. Cada turma é pontuada em diversas dimensões, donde sairá  a pontuação que indicará a turma XPTO por </t>
  </si>
  <si>
    <t>Turmas do 2º e 3º Ciclos</t>
  </si>
  <si>
    <t>Equipa Multidisciplinar</t>
  </si>
  <si>
    <t xml:space="preserve">1.Avaliação e intervenção em situações de âmbito social e psicológico, relativas a alunos, turmas e escolas, que                                                          promovam a igualdade de oportunidades e o sucesso educativo, em termos individuais e </t>
  </si>
  <si>
    <t>Alunos/Famílias sinalizadas</t>
  </si>
  <si>
    <t>Tutoria</t>
  </si>
  <si>
    <t>Cada professor /tutor acompanhará individualmente ou em  pequeno grupo os alunos para organização do estudo e orientação do seu percurso pessoal.</t>
  </si>
  <si>
    <t>Alunos do 2º e 3º Ciclos</t>
  </si>
  <si>
    <t>Sala de Apoio ao Aluno</t>
  </si>
  <si>
    <t xml:space="preserve"> A Sala de Apoio ao Aluno é um espaço ao serviço dos elementos da comunidade escolar, com especial incidência para os alunos, onde são trabalhadas as suas atitudes de modo a melhorar a sua formação cívica, proporcionar o sucesso escolar e reduzir a falta </t>
  </si>
  <si>
    <t xml:space="preserve">Alunos do 2º e 3º Ciclos                                                                                         </t>
  </si>
  <si>
    <t>InterMatic</t>
  </si>
  <si>
    <t>Projeto de articulação entre o 1º e 2º ciclo, ao nível de trabalhocolaborativo pedagógico, a matemártica,  em contexto de sala de aula ( 60´semanais x 8 turmas) nos 2º anos e articulação interciclos nos 1º, 3º e 4º anos, através de reuniões mensais A cola</t>
  </si>
  <si>
    <t>Alunos do 2º ano de escolaridade que iniciam o novo program ade matemática. E alunos dos 1º, 3º e 4º anos de escolaridade</t>
  </si>
  <si>
    <t>Assembleias de Pais e Encarregados de Educação</t>
  </si>
  <si>
    <t>Realização de assembleias com os representantes dos  pais e encarregados de educação,das turmas dos pré-escolar ao 3º ciclo.</t>
  </si>
  <si>
    <t>Esta acção pretende através de instrumentos de recolha de informação, escolhidos e
construídos aferir o desenvolvimento e o impacto da realização das diferentes acções do TEIP, bem como a forma como estas se articularam para promover o sucesso dos alunos.</t>
  </si>
  <si>
    <t>Melhoria dos resultados no 1º CEB (parcerias pedagógicas)</t>
  </si>
  <si>
    <t>Esta ação visa continuar a gerar e promover melhores condições de aprendizagem e de combate ao insucesso para os alunos do 1ºCEB trabalhando em parceria pedagógica com os professores titulares de turma. Criar tambem  temporariamente  grupos de homogeneida</t>
  </si>
  <si>
    <t>Alunos do 1ºCEB (2ºe4º ano) e alunos com plano de recuperação ou acompanhamento</t>
  </si>
  <si>
    <t>LAAM - Laboratório de Apoio Acrescido à Matemática - 1ºCEB</t>
  </si>
  <si>
    <t>Esta ação visa continuar a gerar e promover melhores condições de aprendizagem e de combate ao insucesso para os alunos do 1ºCEB na área da Matemática, tendo como referência a a tipologia fénix com a criação temporária de  grupos de homogeneidade relativa</t>
  </si>
  <si>
    <t>2º e 4º ano</t>
  </si>
  <si>
    <t>2º e 3º CEB</t>
  </si>
  <si>
    <t>Esta ação pretende continuar a promover a melhoria das aprendizagens na área da Língua Portuguesa e o combate ao insucesso e absentismo escolar dos alunos do 2º e 3º CEB, através da criação temporária de dois grupos de homogeneidade relativa por ano de es</t>
  </si>
  <si>
    <t xml:space="preserve">Alunos com planos de apoio do 2º e 3º CEB .
</t>
  </si>
  <si>
    <t>C.L.P.</t>
  </si>
  <si>
    <t>Desenvolvimento de ações de carater ludopedagógicas, educativas, recreativas, socioculturais e artisticas partindo da criatividade para transformar desafios em potencialidades, motivações, envolvendo de forma dinâmica, original e eficaz todos os alunos.</t>
  </si>
  <si>
    <t>Alunos do 1º, 2º e 3º Ciclo</t>
  </si>
  <si>
    <t xml:space="preserve"> Treino de Competências Pessoais e Sociais</t>
  </si>
  <si>
    <t>Programa preventivo de desenvolvimento de competências pessoais e sociais.</t>
  </si>
  <si>
    <t xml:space="preserve">Sala de Estudo e Apoio Pedagógico (SALA EAP) </t>
  </si>
  <si>
    <t xml:space="preserve">Espaço onde os alunos diariamente esclarecem as dúvidas, estudam e realizam TPC e são auxiliados também ao nível dos métodos e técnicas de estudo. Com o apoio de docentes das diferentes áreas disciplinares ou técnicos do projeto. </t>
  </si>
  <si>
    <t>2º e 3º ciclo</t>
  </si>
  <si>
    <t>É uma estrutura que pretende acompanhar e apoiar os alunos e respectivas famílias, nas diferentes problemáticas que possam surgir, no sentido da promoção do desenvolvimento global harmonioso do aluno e de um ambiente facilitador da integração social e esc</t>
  </si>
  <si>
    <t>Alunos e Famílias.</t>
  </si>
  <si>
    <t>Férias Ativas</t>
  </si>
  <si>
    <t>Atividades de carater lúdico-pedagógico desenvolvidas durante as interrupções letivas, das 9h às 16h. Abrange 40 alunos criteriosamente selecionados (alunos de mérito, alunos com maior evolução em termos de comportamentto, assiduidade, empenho e notas)</t>
  </si>
  <si>
    <t>Animação de Recreios do 1º Ciclo</t>
  </si>
  <si>
    <t>Realização de atividades lúdicas e pedagógicas dirigidas ao 1º ciclo e que se desenvolvem durante o período de almoço. Surge como resposta à necessidade de tornar estes momentos mais atrativos e pedagogicamente mais ricos, nomeadamente ao nível do desenvo</t>
  </si>
  <si>
    <t>1º ciclo</t>
  </si>
  <si>
    <t>Ação Tutorial</t>
  </si>
  <si>
    <t>O Programa de Tutoria presta apoio ao aluno nas estratégias de estudo, orientação, aconselhamento e comportamento.</t>
  </si>
  <si>
    <t>Alunos do segundo e terceiro ciclos.</t>
  </si>
  <si>
    <t>Programa de Educação Parental</t>
  </si>
  <si>
    <t>Conjunto de atividades educativas e de suporte que visam ajudar os pais a compreenderem as suas necessidades sociais, emocionais, psicológicas e físicas e as dos filhos e a aumentar a qualidade das relações entre eles.</t>
  </si>
  <si>
    <t>Pais de alunos de 1º a 3º ciclo</t>
  </si>
  <si>
    <t xml:space="preserve">Clube dos Pais </t>
  </si>
  <si>
    <t xml:space="preserve">Sessões de sensibilização/informação acerca de algumas temáticas, proporcionando um espaço de reflexão sobre vivências e experiências diárias relacionadas com os filhos, a família, a escola e a comunidade. </t>
  </si>
  <si>
    <t xml:space="preserve">Pais/EE de alunos da Escola </t>
  </si>
  <si>
    <t>Diversificação da Oferta formativa</t>
  </si>
  <si>
    <t>Pretende-se encontrar uma resposta educativa destinada a alunos com idade inferior a 15 anos que revelem pouca motivação para as atividades escolares que conduzem a insucesso escolar repetido e/ou absentismo escolar.</t>
  </si>
  <si>
    <t>2º e 3º Ciclo</t>
  </si>
  <si>
    <t>Melhoria da comunicação no Agrupamento</t>
  </si>
  <si>
    <t>Pretende-se com esta acção melhorar aspetos relativos à comunicação e divulgação da informação interna entre as várias estruturas do Agrupamento e  externa (Comunidade educativa).</t>
  </si>
  <si>
    <t>Turma Up</t>
  </si>
  <si>
    <t>Promover nos alunos a consolidação/desenvolvimento de conhecimentos/competências, no âmbito da Matemática, através de atividades de  resolução de problemas, raciocínio e comunicação matemática,  tendo em vista o saber fazer e o desenvolvimento da autonomi</t>
  </si>
  <si>
    <t>Alunos do 2º e 3º ciclo 
(6º e 9ºANOS )</t>
  </si>
  <si>
    <t>Recolha, tratamento, análise e acompanhamento das metas; comunicação e divulgação de documentnos/procedimentos/resultados /atividades à comunidade educativa.</t>
  </si>
  <si>
    <t>agrupamento</t>
  </si>
  <si>
    <t>Projeto "+ turma, + sucesso"</t>
  </si>
  <si>
    <t>projeto a desenvolver nas disciplinas de português e matemática, , que visa superar dificuldades ou potenciar facilidades de aprendizagem, melhorar o ritmo de trabalho e de autonomia bem como atenuar situações de desconcentração dentro da sala de aula; se</t>
  </si>
  <si>
    <t>ao nível dos 2º, 3º, 5º, 7º e 8º anos</t>
  </si>
  <si>
    <t xml:space="preserve">Assessoria a matemática  e português </t>
  </si>
  <si>
    <t>Trabalho cooperativo dentro e fora da sala de aula, em situações de acompanhamento individualizado</t>
  </si>
  <si>
    <t>alunos do  4º ano, 6º e 9º ano</t>
  </si>
  <si>
    <t>trabalho cooperativo 2º e 3º ciclo</t>
  </si>
  <si>
    <t>Trabalho de articulação entre as várias equipas pedagógicas: departamento, conselhos de turma, com vista à melhoria  generalizada das aprendizagens; sem recursos adicionais</t>
  </si>
  <si>
    <t>alunos do 2º e 3º ciclo</t>
  </si>
  <si>
    <t>Assessoria a Inglês no 3º ciclo</t>
  </si>
  <si>
    <t>7º ano</t>
  </si>
  <si>
    <t>Estudar é divertido…</t>
  </si>
  <si>
    <t xml:space="preserve">Aprender + e Estudex: espaço de estudo para apoio e orientação aos alunos, com vista à consolidação das aprendizagens; extra-horário letivo dos alunos </t>
  </si>
  <si>
    <t>alunos do 3º ciclo</t>
  </si>
  <si>
    <t>Biblioteca: um espaço de cultura</t>
  </si>
  <si>
    <t xml:space="preserve">Realização de atividades / trabalhos dirigidos aos discentes com vista a promover hábitos de leitura e estudo que facilitem a aplicação e consolidação das aprendizagens escolares;  dando a conhecer obras e produções literárias, </t>
  </si>
  <si>
    <t>todos os ciclos</t>
  </si>
  <si>
    <t>Gabinete de apoio ao aluno e família  constituído por uma equipa multidisciplinar que previne situações de indisciplina e abandono escolar precoce junto dos alunos e das famílias, bem como dos vários atores dentro da escola (pessoal docente e não docente)</t>
  </si>
  <si>
    <t>Projeto FES</t>
  </si>
  <si>
    <t>Tem como propósito a promoção da Assiduidade, Pontualidade e Comportamento Assertivo em espaço escolar e, consequentemente, melhoria dos resultados escolares.
 Este projeto surge da necessidade de melhorar o ambiente de trabalho da sala de aula, devendo c</t>
  </si>
  <si>
    <t>Escola - Família</t>
  </si>
  <si>
    <t>Atividades que pretendem envolver / co-responsabilizar as respetivas famílias para o percurso escolar dos seus educandos</t>
  </si>
  <si>
    <t>Agrupamento</t>
  </si>
  <si>
    <t>Monitorização e regulação do processo.</t>
  </si>
  <si>
    <t>Todo o agrupamento.</t>
  </si>
  <si>
    <t>Apoio às Aprendizagens na Escola Sede</t>
  </si>
  <si>
    <t xml:space="preserve">Apoio às Aprendizagens na Escola Sede (através do reforço do português, no 6.º e 9.º ano, e da implementação de assessorias a matemática no 6.º e 9.º anos).
Distribuição das turmas, do mesmo ano de escolaridade, pelo espaço físico (escola),  lado a lado </t>
  </si>
  <si>
    <t>alunos do 2.º e 3.º CEB</t>
  </si>
  <si>
    <t>Clube - Olá, Portugal!</t>
  </si>
  <si>
    <t xml:space="preserve"> Reforço da aprendizagem da língua portuguesa por parte dos alunos  estrangeiros, independentemente da sua língua materna</t>
  </si>
  <si>
    <t>Alunos estrangeiros dos 2.º e 3.º ciclos</t>
  </si>
  <si>
    <t>Rumo ao 2-º Ciclo</t>
  </si>
  <si>
    <t xml:space="preserve">Assessorias pedagógicas nas áreas do Português e Matemática, para permitir aos alunos ultrapassar as suas  dificuldades e/ou  uma aquisição de conhecimentos mais consistente.  
</t>
  </si>
  <si>
    <t>Alunos do 4.º ano</t>
  </si>
  <si>
    <t xml:space="preserve"> Projeto "Mais Sabichão"</t>
  </si>
  <si>
    <t>O projeto assenta no trabalho colaborativo entre os professores titulares das turmas do 2.º e 3.º anos e dois professores, para o acompanhamento dos alunos que manifestem maiores dificuldades, com vista à sua recuperação imediata e consequentemente o melh</t>
  </si>
  <si>
    <t>Alunos do 2-º e 3º anos</t>
  </si>
  <si>
    <t>SAE - Serviço de Apoio à Escola</t>
  </si>
  <si>
    <t>Educação para a cidadania (Promoção de actividades que contribuam para o desenvolvimento de competências a nível comportamental e de desenvolvimento interpessoal).</t>
  </si>
  <si>
    <t xml:space="preserve">Pelo valor e excelência </t>
  </si>
  <si>
    <t xml:space="preserve">
Valorização dos progressos dos alunos através da manutenção dos Quadros de Valor e Excelência .</t>
  </si>
  <si>
    <t>Pais à Escola!</t>
  </si>
  <si>
    <t>Incentivar os Pais e Encarregados de Educação, através de estratégias motivadoras e cativantes, a participar ativamente na dinâmica escolar dos seus educandos.</t>
  </si>
  <si>
    <t>Pais e Encarregados de Educação</t>
  </si>
  <si>
    <t xml:space="preserve"> Criação de dispositivo de autoavaliação da escola e formações subordinadas aos temas: supervisão pedagógica, monitorização de resultados e autoavaliação e diferenciação pedagógica. </t>
  </si>
  <si>
    <t xml:space="preserve">Gestão e mediação de conflitos </t>
  </si>
  <si>
    <t>Tutoria; programa de animação de recreios e salas de convívio; formação dos docentes em estratégias para lidar com a indisciplina; formação em mediação de conflitos dirigida a delegados de turma; manutenção da Comissão de Supervisão Disciplinar</t>
  </si>
  <si>
    <t>A Família na Escola</t>
  </si>
  <si>
    <t>Gestão; Gabinete de Apoio ao Aluno e à Família; Clubes; Comissão de Pais e Encarregados de Educação</t>
  </si>
  <si>
    <t>Promoção do desempenho escolar</t>
  </si>
  <si>
    <t>Medidas de apoio às aprendizagens; diferenciação pedagógica; Prémios de Mérito do Desempenho Escolar; constituição de turmas de homogeneidade relativa; diversificiação da oferta formativa</t>
  </si>
  <si>
    <t xml:space="preserve">Coordenadores e DTs, tendo como destinatários últimos os alunos </t>
  </si>
  <si>
    <t>Equipa muitidisciplinar que monitoriza e avalia a operacionalização do PE, PAA e do Plano TEIP tendo como referencial os domínios da avaliação externa. Esta minitorização permite formular e implementar ciclos de melhoria. Esta ação será dinamizada por doc</t>
  </si>
  <si>
    <t>Docentes</t>
  </si>
  <si>
    <t>Continuar a promover a igualdade de oportunidades no acesso ao sucesso educativo e individual dos alunos. Continuar a irtervir de forma sistémica recorrendo aos peceiros da rede social. Continuar a intervenção informal em "recreio" de forma a prevenir sit</t>
  </si>
  <si>
    <t>Codocência na disciplina de Português/Laboratório de Português</t>
  </si>
  <si>
    <t xml:space="preserve">A codocência é organizada em função das dificuldades identificadas nos alunos com base em referenciais internos, permitindo uma intervenção concreta de reforço da ação pedagógica, sem aumentar a carga curricular dos alunos, permitido a formação de grupos </t>
  </si>
  <si>
    <t>Alunos dos 6º e 9º anos.</t>
  </si>
  <si>
    <t>Codocência da disciplina de Matemática/Laboratório de Matemática</t>
  </si>
  <si>
    <t>Metodologia e Sala Farol</t>
  </si>
  <si>
    <t>Consolidar a dinâmica de apoio diferenciado  às aprendizagens no 1º ciclo com vista a reduzir o insucesso escolar no 2º ano, sustentado com processos de formação/ supervisão que envolvam professores titulares, professores de apoio e coordenaçãp de escola.</t>
  </si>
  <si>
    <t>Alunos do 2º e 3º anos das EB1 da Cavalinha,  EB1 n.6 de Olhão e EB1 de Marin</t>
  </si>
  <si>
    <t>Professores por àrea disciplinar (Inovar para Crescer)</t>
  </si>
  <si>
    <t>Esta ação visa que cada professor lecione a área disciplinar para a qual tem maior formação específica, em cada uma das turma de cada ano, potenciando assim as aprendizagens e promovendo a equidade pedagógica entre as diferentes áreas curriculares, dimani</t>
  </si>
  <si>
    <t>Alunos e docentes dos 3º e 4º anos da EB1 da Cavalinha e da N.º 6.</t>
  </si>
  <si>
    <t>Supervisão Pedagógica</t>
  </si>
  <si>
    <t>Na prática, esta ação visa uma metodologia que permita às estruturas intermédias, um acompanhamento da pratica lectiva dos outros docentes no sentido de aferir e garantir a execução das planificações. Constituição de equipas de trabalho semanal, por ciclo</t>
  </si>
  <si>
    <t>(Re)começar com Alegria</t>
  </si>
  <si>
    <t>Continuar o trabalho de apoio à transição interciclo/níveis em duas vertentes: socialização e aptrendizagem . Promover reuniões reuniões de articulação entre professores titulares de turma, diretores de turma e educadoras.</t>
  </si>
  <si>
    <t>Crianças de 5 anos e alunos do 4º ano de escolaridade.</t>
  </si>
  <si>
    <t>"Amigos de Coubertin"</t>
  </si>
  <si>
    <t>Proporcionar a todos os alunos o acesso à pratica de atividade física e desportiva como contributo  essencial para a sua formação integral. Oferecer, ainda, aos alunos a oportunidade de praticarem diferentes modalidades desportivas e colocalos a vivenciar</t>
  </si>
  <si>
    <t>Alunos do 1º ciclo</t>
  </si>
  <si>
    <t>"PortuMatica"</t>
  </si>
  <si>
    <t>Com esta ação pretendemos continuar a desenvolver ao longo do ano letivo um conjuto de ações que visam melhorar o desempenho dos alunos nas áreas do portuguê s e da matemática. Estas ações traduzem-se em clubes, concursos, campeonatos, atividades na bibli</t>
  </si>
  <si>
    <t>Cursos Vocacionais</t>
  </si>
  <si>
    <t>De acordo com a Portaria nº292-A/2012, de 26 de Setembro, pretende-se com os cursos vocacionais “completar a resposta a necessidades fundamentais dos alunos e assegurar a inclusão de todos no percurso escolar”, garantindo, desta forma, “uma igualdade efec</t>
  </si>
  <si>
    <t>A avaliação do plano de melhoria envolverá a participação de todos os intervenientes no processo. A metodologia de avaliação a utilizar constituirá uma estratégia pedagógica de responsabilização de todos os participantes e será estruturada de modo a permi</t>
  </si>
  <si>
    <t>Alunos, Professores /Educadores</t>
  </si>
  <si>
    <t>Semnário Anual de partilha e reflexão dos resultados do plano</t>
  </si>
  <si>
    <t>Divulgação à escola e à comunidade do trabalho realizado no âmbito do Plano de Melhoria 2012 /2013, com intervenção do perito externo, bem como de outros intervenientes de reconhecido mérito, por ele indicados. A responsabilidade da organização cabe à com</t>
  </si>
  <si>
    <t>Formação interna de docentes</t>
  </si>
  <si>
    <t>Formação dos docentes do 1º ciclo, nas áreas disciplinares do português e da matemática</t>
  </si>
  <si>
    <t>os docentes referidos</t>
  </si>
  <si>
    <t>Constituição de turmas dos 1º, 3º, 5º e 7º anos, em função das competências dos alunos em língua portuguesa e em matemática. Este processo e o seu desenvolvimento, monitorização e avaliação decorre em parceria com o CESNOVA (Universidade Nova) e o program</t>
  </si>
  <si>
    <t>alunos dos anos indicados</t>
  </si>
  <si>
    <t>Projeto Ciência</t>
  </si>
  <si>
    <t xml:space="preserve">Promoção da articulação curricular centrada em conceitos abordados nas disciplinas de Ciências Naturais e de Físico Química do 3.º ciclo e das áreas de conteúdo do pré – escolar e os blocos de aprendizagem do 1.º ciclo, em que cada turma do 3.º ciclo irá </t>
  </si>
  <si>
    <t xml:space="preserve">Pré-escolar
1º ciclo
2º ciclo
3º ciclo
</t>
  </si>
  <si>
    <t>Organização de espaços e tempos de estudo na escola, com apoio tutorial, para realização dos trabalhos de casa e demais tarefas de estudo.
Desenvolvimento de atividades de apoio para exame (básico e secundário), nas diversas disciplinas
Distribuição de te</t>
  </si>
  <si>
    <t>alunos do agrupamento</t>
  </si>
  <si>
    <t>Comunicar</t>
  </si>
  <si>
    <t>Projeto de Articulação Curricular das BE do 1.º Ciclo, na Área de Expressão e Comunicação em Língua Portuguesa, com os Jardins de Infância, que desenvolve /treina competências comunicativas, nomeadamente a nível da oralidade, da leitura e da escrita.</t>
  </si>
  <si>
    <t>Educadoras /crianças da Educação Pré-Escolar</t>
  </si>
  <si>
    <t>Percursos Alternativos e /ou Vocacionais</t>
  </si>
  <si>
    <t>Diversificação da oferta educativa e formativa de acordo com as necessidades educativas dos alunos</t>
  </si>
  <si>
    <t>Alunos com dificuldades de aprendizagem. Alunos que apresentam duas ou mais repetências. Alunos em situação de risco de abandono escolar</t>
  </si>
  <si>
    <t xml:space="preserve">Supervisão Disciplinar </t>
  </si>
  <si>
    <t>Prevenção e regulação de situações de indisciplina</t>
  </si>
  <si>
    <t xml:space="preserve">Alunos
Pais
Docentes
Não docente
</t>
  </si>
  <si>
    <t>GAAF - Gabinete de Apoio ao Aluno e à Família</t>
  </si>
  <si>
    <t>Dinamização do gabinete de apoio ao aluno e à família através de atendimento sociofamiliar, mediação escolar, apoio tutorial, e dinamização de ações de capacitação familiar e parental; dinamização de ações de desenvolvimento de competências pessoais e soc</t>
  </si>
  <si>
    <t>Alunos e Famílias</t>
  </si>
  <si>
    <t>Oficinas de formação no âmbito da monitorização / avaliação  Programa TEIP 3 e Autoavaliação da Escola/Agrupamento.</t>
  </si>
  <si>
    <t>Estrutura educativa TEIP 3.
Equipa de autoavaliação de escola.
Coordenadores de estabelecimento.
Coordenadores de departamento.
Subcoordenadores de grupo disciplinar.
Coordenadores de Diretores de Turma.
Professores titulares de turma ( 1º ciclo).
Diretor</t>
  </si>
  <si>
    <t>Gestão de conflitos em meio escolar</t>
  </si>
  <si>
    <t>Formação no âmbito da Gestão de Conflitos em meio escolar.</t>
  </si>
  <si>
    <t>Docentes do Agrupamento.</t>
  </si>
  <si>
    <t>Articulação entre estruturas educativas intermédias</t>
  </si>
  <si>
    <t>Direção.</t>
  </si>
  <si>
    <t xml:space="preserve">Formação e Acompanhamento de pais e encarregados de educação  de alunos em transição
 de ciclo de ensino
</t>
  </si>
  <si>
    <t>Colaboração da estrutura educativa TEIP 3 com os diretores de turma e/ou professores titulares de turma na preparação de reuniões com os Encarregados de Educação.
Participação da estrutura educativa TEIP 3 no acompanhamento de pais/encarregados de educaç</t>
  </si>
  <si>
    <t>Pais e Encarregados de Educação, com particular atenção às turmas identificadas e sugeridas pelos diretores de turma, no 4.º, 6.º e 9.ºanos de escolaridade.</t>
  </si>
  <si>
    <t xml:space="preserve">Programa de integração social e apoio escolar – ensino secundário </t>
  </si>
  <si>
    <t xml:space="preserve">Sinalização de alunos em situação problemática e/ou em risco.
Assembleias de Turma.
Organização de grupos de ação preventiva e interventiva orientados pela equipa Técnica.
</t>
  </si>
  <si>
    <t>Turmas do ensino secundário profissional, com particular atenção ao 10.º ano, sinalizadas pelos diretores de turma em termos de:
 - n.º de alunos que ultrapassaram o limite de faltas injustificadas em pelo menos a uma disciplina; 
- alunos sinalizados com</t>
  </si>
  <si>
    <t>Programa de integração social e apoio escolar – 2.º e 3.º ciclos</t>
  </si>
  <si>
    <t>Sinalização de alunos em situação problemática e/ou em risco.
Programa de Tutoria.
Divulgação de situações em que os alunos que passaram a ser assíduos e ou melhoram o seu comportamento.
Realizar, para os alunos do 2º e 3º ciclo, um concurso para uma m</t>
  </si>
  <si>
    <t>Turmas  do 2.º  e 3.º ciclos sinalizadas pelos diretores de turma em termos de:
- alunos sinalizados com problemas sócio-económicos;
- alunos sinalizados com problemas disciplinares; 
- alunos sinalizados com problemas de integração.
Particular atenção p</t>
  </si>
  <si>
    <t>Implementação de medidas de promoção do sucesso escolar no 1º ciclo</t>
  </si>
  <si>
    <t xml:space="preserve">
Prática pedagógica conjunta durante 120 minutos semanais, dentro do horário letivo, para grupos de alunos diagnosticados com dificuldades de aprendizagem a Língua Portuguesa.
Prática pedagógica conjunta durante 120 minutos semanais, dentro do horário le</t>
  </si>
  <si>
    <t xml:space="preserve">Alunos sinalizados a nível do 2.º e 4.º anos de escolaridade.
Alunos estrangeiros cuja língua materna não é o português que não reúnam as condições para composição de uma turma PLNM.
</t>
  </si>
  <si>
    <t>Implementação de medidas de promoção do sucesso escolar no 2º  ciclo</t>
  </si>
  <si>
    <t>Reorganização da distribuição do serviço letivo em língua portuguesa e matemática em 3 turmas do 5.º ano de modo a implementar a criação de grupos de nível.
Prática pedagógica conjunta dentro do horário letivo, para grupos de nível.– alunos com diagnósti</t>
  </si>
  <si>
    <t xml:space="preserve">Turmas com alunos diagnosticados com dificuldades de aprendizagem a Língua Portuguesa e Matemática
 do 5.º  de escolaridade.
</t>
  </si>
  <si>
    <t>Implementação de medidas de promoção do sucesso escolar no 3 º ciclo</t>
  </si>
  <si>
    <t>Reorganização da distribuição do serviço letivo em língua portuguesa e matemática em 3 turmas do 7.º ano de modo a implementar a criação de grupos de nível.
Prática pedagógica conjunta dentro do horário letivo, para grupos de nível.– alunos com diagnósti</t>
  </si>
  <si>
    <t>Turmas com alunos diagnosticados com dificuldades de aprendizagem a Língua Portuguesa e Matemática.
 das turmas do 7.º ao 9.º anos de escolaridade.
Alunos estrangeiros cuja língua materna não é o português que não reúnam as condições para composição de u</t>
  </si>
  <si>
    <t>Implementação de medidas de promoção do sucesso escolar no ensino secundário- CCH</t>
  </si>
  <si>
    <t>Reuniões de trabalho entre os pares pedagógicos na preparação das atividades. 
Implementação de salas de estudo nas disciplinas sujeitas a avaliação externa, durante 90 minutos semanais, estabelecidas no horário dos alunos, particularmente Português, Mat</t>
  </si>
  <si>
    <t xml:space="preserve">Turmas do 10.º ao 12.º ano nas disciplinas em que os alunos são sujeitos a avaliação externa particularmente Português, Matemática A e B e Física e Química A.
</t>
  </si>
  <si>
    <t>Intervenção na Família e Parcerias</t>
  </si>
  <si>
    <t>companhamento direto a famílias de alunos em situação problemática e/ou em risco por parte dos técnicos de serviço social e mediação, em articulação com os parceiros do concelho com intervenção social.</t>
  </si>
  <si>
    <t xml:space="preserve">
Famílias de alunos em situação problemática e/ou em risco com o intuito de reforçar os laços escola-família, para as famílias de alunos que habitualmente não comparecem na escola.</t>
  </si>
  <si>
    <t>Programa de tutoria – 2.º e 3.º ciclos</t>
  </si>
  <si>
    <t>Sinalização de alunos em situação problemática e/ou em risco à Equipa Técnica e posterior acompanhamento ou encaminhamento.
Sessões de trabalho entre o diretor de turma, o tutor e as técnicas de serviço social e de mediação. 
Acompanhamento dos alunos s</t>
  </si>
  <si>
    <t>Alunos das turmas  do 2.º  e 3.º ciclos sinalizadas pelos diretores de turma em situação de:
- problemas de assiduidade;
- desmotivação e interesses divergentes aos  da vida escolar;
- problemas de integração social e apoio escolar.</t>
  </si>
  <si>
    <t>"Assessorias no 3º ano de escolaridade"</t>
  </si>
  <si>
    <t xml:space="preserve"> -Esta ação visa dar apoio e reforçar  as aprendizagens, ao nível do Português e da Matemática, dos alunos no  3ºano de escolaridade na modalidade de assessorias.       -Desenvolve-se em conjunto com o professor titular das turmas envolvidas e o professor</t>
  </si>
  <si>
    <t xml:space="preserve">Alunos do 3º ano de escolaridade.  </t>
  </si>
  <si>
    <t>"Turma Para o Sucesso - 5ºAno"</t>
  </si>
  <si>
    <t>Esta ação visa dar apoio e reforçar  as aprendizagens dos alunos no 5ºano tendo por base uma turma que à partida não tem alunos a chamada  Turma para o Sucesso (TPS).Esta será constituída  por alunos provenientes de 3 turmas de 5º ano, agrupados consoante</t>
  </si>
  <si>
    <t>Alunos do 5º Ano da Escola Sebastião Teixeira em Salir  e da Escola P. João Coelho Cabanita em Loulé.</t>
  </si>
  <si>
    <t>"Turma para o sucesso - 7º ano"</t>
  </si>
  <si>
    <t>Esta ação visa dar apoio e reforçar  as aprendizagens dos alunos no 7ºano tendo por base uma turma que à partida não tem alunos a chamada  Turma para o Sucesso (TPS).Esta será constituída  por alunos provenientes de 3 turmas de 5º ano, agrupados consoante</t>
  </si>
  <si>
    <t>Alunos do 7º de escolaridade da Escola Sebastião Teixeira em Salir  e da Escola P. João Coelho Cabanita em Loulé .</t>
  </si>
  <si>
    <t>"Refletir o Problema- Perpetivar uma Solução"</t>
  </si>
  <si>
    <t>"Refletir o Problema Perspetivar uma Solução"-                                                                                     - Dar continuidade ao trabalho da equipa Multidisciplinar (G.I.S.)  destinado à mediação de conflitos através da seguinte me</t>
  </si>
  <si>
    <t>Todos os alunos do Agrupamento.</t>
  </si>
  <si>
    <t>"Intervir nas causas para prevenir efeitos"</t>
  </si>
  <si>
    <t>"Intervir nas causas para prevenir efeitos" -  Dar continuidade ao trabalho do Gabinete de Intervenção Social no acompanhamento de alunos em situação de absentismo e/ou abandono escolar.   Continuidade do trabalho do Gabinete de Intervenção Social no acom</t>
  </si>
  <si>
    <t>Alunos em situação de absentismo e/ou abandono escolar constatados através de sinalizações dos diretores de turma bem como através da intervenção do GIS.</t>
  </si>
  <si>
    <t>"Eu ensino Português, tu ensinas Matemática"</t>
  </si>
  <si>
    <t>Esta ação visa uma intervenção em turmas do 1º ano de escolaridade subsitituindo a monodocência nas disciplinas de Português e Matemática por uma docência especializada em cada uma destas áreas. Após uma análise das qualificações profissionais dos docente</t>
  </si>
  <si>
    <t>Todos os alunos do 1º ano de escolaridade.</t>
  </si>
  <si>
    <t>"Monitorização e avaliação"</t>
  </si>
  <si>
    <t>Esta ação visa apresentar o Plano de Melhoria 2014 a toda a comunidade Escolar. Monitorizar e avaliar as ações/atividades desenvolvidas .Realização de reuniões de divulgação , monitorização e avaliação.Trabalho com perito externo  ao longo do ano com o in</t>
  </si>
  <si>
    <t xml:space="preserve"> Professores;                             Alunos;                             Encarregados de educação;  Comunidade Educativa.</t>
  </si>
  <si>
    <t>Esta ação visa fomentar a supervisão e reflexão das práticas  pedagógicas com vista à melhoria da qualidade do serviço educativo prestado. Neste primeiro ano irá incidir nas turmas do 1º, 5º e 7º anos  envolvidas nas ações deste plano de melhoria.</t>
  </si>
  <si>
    <t>Alunos do 1º ano; alunos dos 5ºs anos da Escola Sebastião Teixeira ; 3 turmas do 5º Ano da Escola Cabanita ; 2 turmas de 7º Ano da Escola Sebastião Teixeira; 3 turmas de 7º ano da Escola Cabanita.</t>
  </si>
  <si>
    <t>"Trabalho Cooperativo entre docentes"</t>
  </si>
  <si>
    <t>Promover sessões de trabalho semanal para planificação/articulação e aferição de critérios de avaliação  entre os docentes do mesmo grupo disciplinar  que fazem parte das turmas do 1º,5º e 7ºs anos que abrangidos pelas ações  acima propostas.</t>
  </si>
  <si>
    <t xml:space="preserve">Docentes do 1º ciclo, 5º e 7º ano de escolaridadade abrangidos pela presente ação. </t>
  </si>
  <si>
    <t>Promover e Aconselhar na arte de estudar</t>
  </si>
  <si>
    <t>“Melhorar a Relação Comunidade – Escola” Esta ação visa o envolvimento dos Encarregados de Educação no acompanhamento do processo educativo do seu educando.                                                                    - Continuidade do trabalho da e</t>
  </si>
  <si>
    <t>Alunos sinalizados.</t>
  </si>
  <si>
    <t>Monitorização e Avaliação - A equipa de auto avaliação continuará o processo de construção/melhoramento do modelo de monitorização, no sentido de criar/reformular mecanismos de recolha e análise de dados que permitam apresentar reflexões e planos de melho</t>
  </si>
  <si>
    <t xml:space="preserve">Projeto "Aprender Mais"ensino coadjuvado no 1ºciclo </t>
  </si>
  <si>
    <t>Metodologias e tipos de articulação: planificação e implementação de tarefas diferenciadas,  atividades compensatórias atendendo ao ritmo de trabalho de cada aluno; Realização de trabalhos de grupo por nível; Apoio individualizado/reforço a alunos com mai</t>
  </si>
  <si>
    <t>Alunos do 1ºciclo do 2º , 3º anos e 4ºanos</t>
  </si>
  <si>
    <t xml:space="preserve">Projeto " Saber Mais Matemática" </t>
  </si>
  <si>
    <t>Criação de uma ou duas turmas no 6ºano em função das dificuldades diagnosticadas pelos docentes de Matemática, com vista a um apoio mais personalizado aos alunos que evidenciam dificuldades de aprendizagem na disciplina de Matemática. Nestas turmas deverá</t>
  </si>
  <si>
    <t xml:space="preserve">Alunos 2º ciclo, 6ºano </t>
  </si>
  <si>
    <t>Projeto "Saber Melhor Matemática"</t>
  </si>
  <si>
    <t>Criação de uma turma em função das dificuldades diagnosticadas pelos docentes de Matemática, com vista a um apoio mais personalizado aos alunos que evidenciam dificuldades de aprendizagem na disciplina de Matemática. Nestas turmas deverá existir um profes</t>
  </si>
  <si>
    <t>Alunos do 3ºciclo, 9ºano</t>
  </si>
  <si>
    <t>– Gabinete de apoio ao aluno e à família</t>
  </si>
  <si>
    <t>Gabinete de Apoio ao aluno e à Família (GAAF) - Gabinete constituido por dois técnicos da área social  e da psicologia, cuja função é encaminhar/acompanhar/apoiar Docentes, Dt`s, alunos e famílias em situações de risco, nomeadamente problemas comportament</t>
  </si>
  <si>
    <t>Toda a Comunidade Escolar</t>
  </si>
  <si>
    <t>Projeto Nós e os Laços- GAAF</t>
  </si>
  <si>
    <t>Projeto dinamizado pelo GAAF ao longo de todo o ano letivo. Será operacionalizado com base em subprojetos (ações de sensibilização com pais/encarregados de educação, alunos; equipa multidisciplinar; formação para professores sobre indisciplina; criação/di</t>
  </si>
  <si>
    <t>Observatório do Sucesso - Dar continuidade ao trabalho desenvolvido na equipa de auto-avaliação: Serviço de apoio à tomada de decisão de acordo com os resultados analisados; 
Promoção da discusão entre os vários intervenientes nas ações;
Informação os vár</t>
  </si>
  <si>
    <t>Não aplicável</t>
  </si>
  <si>
    <t>Leitura  a par</t>
  </si>
  <si>
    <t>Alargar o projeto "Leitura a par" às turmas do 2º ano (Apresentação, em contexto sala de aula, de um livro lido previamente trabalhado em casa no sentido de reforçar competências de leitura e interpretação). Pretende-se desevenvolver competências de leitu</t>
  </si>
  <si>
    <t>Turmas dos 2º, 3º e 4º anos das escolas E.B. 1 do Agrupamento.</t>
  </si>
  <si>
    <t>Matemática no dia a dia</t>
  </si>
  <si>
    <t>Resolução semanal, envolvendos os Encarregados de educação,  de problemas matemáticos do quotidiano das famílias/alunos.  Todas as sextas-feiras os alunos leverão para casa um problema matemático para resolver com ajuda dos pais/familiares.  O problema se</t>
  </si>
  <si>
    <t>Turmas dos 3º e 4º anos das escolas E.B. 1 do Agrupamento.</t>
  </si>
  <si>
    <t>Comigo,  vais conseguir! (alunos tutores)</t>
  </si>
  <si>
    <t>Organizar e planificar o trabalho dum grupo de alunos tutores com objetivo de ajudar colegas mais novos a obter sucesso nas disciplinas de PORT e MAT (tutoria entre pares). Os alunos tutores deverão reunir perfil para a tutoria e pertencer ao 3º ciclo. Es</t>
  </si>
  <si>
    <t>Alunos referenciados pelos Conselhos de Turma dos 5º e 6ºanos e selecionados/indicados pelo Conselho de Tutores.</t>
  </si>
  <si>
    <t>Turma Ninho</t>
  </si>
  <si>
    <t xml:space="preserve"> Serão temporariamente integrados numa "Turma Ninho" alunos oriundos de diferentes turmas do mesmo ano de escolaridade que necessitam de um maior apoio para conseguir recuperar as lacunas evidenciadas. Este apoio será mais indivdualizado e após a superaçã</t>
  </si>
  <si>
    <t>Alunos do 1º e 3º anos da escola E.B. 1 Coca Maravilhas  que apresentam  lacunas/dificuldades na área da leitura e escrita e da Matemática.</t>
  </si>
  <si>
    <t>Turma Fénix</t>
  </si>
  <si>
    <t>Organizar alunos por grupos de nível e aplicar estratégias diferenciadas de acordo com o diagnóstico inicial retirando-os da aula de PORT ou MAT para os integrar numa "Turma Fenix". Esta modalidade de apoio será mais individualizada e após a superação das</t>
  </si>
  <si>
    <t>Alunos/turmas dos 5º e 7º anos.</t>
  </si>
  <si>
    <t>Marcar a diferença na sala de aula</t>
  </si>
  <si>
    <t>Implementar a metodologia do MEM em turmas do pré-escolar, 1º ciclo e 2º ciclo. O MEM disponibilizará formação adequada aos Educadores, Titulares e Diretores de Turma. Estes serão convidados a participar no implementação desta ação e na formação disponibi</t>
  </si>
  <si>
    <t>Uma turma em cada ano de escolaridade das escolas do agrupamento. (Pré-escolar, 1º ciclo, 5º e 6º anos)</t>
  </si>
  <si>
    <t xml:space="preserve">Projeto "Vou ser capaz" </t>
  </si>
  <si>
    <t xml:space="preserve">O projeto "Vou ser capaz" foi implementado pelo SAAF no decorrer do ano letivo anterior nas turmas do 6º ano e provou ser eficaz para o aumento da qualidade do sucesso. 
Este projeto consiste numa orientação e planificação de estratégias para a superação </t>
  </si>
  <si>
    <t>Alunos dos 5º,6º anos da escola E.B 2/3 Eng.º Nuno Mergulhão</t>
  </si>
  <si>
    <t>Sala de mediação de conflitos</t>
  </si>
  <si>
    <t>Dar continuidade à implementação da  Sala de Mediação de Conflitos na EB23 Eng.º Nuno Mergulhão usando os recursos humanos disponíveis: professores (TE) e funcionários disponívies em tempo de aulas..
Articulação de estratégias com a equipa multidisciplina</t>
  </si>
  <si>
    <t>Alunos da Escola E.B 2/3 Eng.º Nuno Mergulhão.</t>
  </si>
  <si>
    <t xml:space="preserve">Redefinir o perfil do aluno de forma a centrar a ação dos tutores nas resposta a pequenos focos de indisciplina moderada / assiduidade irregular. Os alunos serão organizados em pequenos grupos para rentabilizar o trabalho dos tutores. Caso seja possível, </t>
  </si>
  <si>
    <t>Alunos com comportamento e assiduidade irregular do 2º ciclo.</t>
  </si>
  <si>
    <t>SAAF (Serviço de Apoio aos Alunos e Família)</t>
  </si>
  <si>
    <t>Dar continuidade ao trabalho desenvolvido pelo SAAF: Grupos de competências sociais, apoio psiciológico; apoio em contexto sala de aula nas turmas de PCA,  articulação com os professores da Sala de Mediação de Conflitos para os casos de reincidência grave</t>
  </si>
  <si>
    <t>Pais na escola</t>
  </si>
  <si>
    <t>Participação dos Encarregados de Educação em atividades do dia-a-dia escolar dos alunos. Organização de atividades para envolvimento dos Encarregados de Educação como por exemplo:  Vem almoçar comigo; vem partilhar uma experiência de vida; Vem falar-nos d</t>
  </si>
  <si>
    <t>Pais e Encarregados de Educação dos alunos do 1º, 2º e 3º ciclos.</t>
  </si>
  <si>
    <t>Valorizar o trabalho dos alunos</t>
  </si>
  <si>
    <t>Dando continuidade ao trabalho desenvolvido no ano letivo transato para a valorização do trabalho/conquistas dos alunos, serão atribuídos Diplomas de Progressão e Quadros de Excelência para valorizar o trabalho e esforço dos alunos.  O Regulamento da atri</t>
  </si>
  <si>
    <t>Reforço curricular I</t>
  </si>
  <si>
    <t>Ofercer 45 minutos duas vezes por semana aos alunos do primeiro e segundo ano que demonstram graves lacunas/dificuldades na aquisição da leitura.</t>
  </si>
  <si>
    <t>Alunos dos 1º e 2º anos da escola E.B. 1 Coca 
Maravilhas que apresentam grandes
dificuldades na aquisição de 
competências na leitura.</t>
  </si>
  <si>
    <t>Reforço curricular II</t>
  </si>
  <si>
    <t>Oferecer aulas de reforço curricular uma vez por semana (50 min) aos alunos que têm níveis negativos em PORT e MAT. Os alunos serão dispensados das aulas de reforço curricular quando conseguirem duas positivas em testes de avaliação sumativa/formativa seg</t>
  </si>
  <si>
    <t>Alunos dos 6º e 9º anos da escola E.B 2/3 Eng. Nuno Mergulhão</t>
  </si>
  <si>
    <t>Indisciplina/Absentismo</t>
  </si>
  <si>
    <t xml:space="preserve">Dar continuidade ao trabalho desenvolvido pelo Gabinete de Mediação Escolar (GME), de intervenção junto dos alunos retidos por excesso de faltas injustificadas/disciplinares e respetivas famílias:
- Programa de Competências Parentais para os pais/EE dos </t>
  </si>
  <si>
    <t xml:space="preserve">Alunos de 2º e 3º ciclo
(15 Alunos 2º ciclo
17 Alunos 3º ciclo)
</t>
  </si>
  <si>
    <t>Bullying/Mediação de Conflitos</t>
  </si>
  <si>
    <t>Dar continuidade ao trabalho desenvolvido pelo Gabinete de Mediação Escolar (GME), de intervenção em situações de Violência Escolar/Bullying, com base nos resultados obtidos no estudo sobre a prevalência destes comportamentos no 2º e 3º ciclo:
- Formaliz</t>
  </si>
  <si>
    <t>Orientação Escolar e Profissional</t>
  </si>
  <si>
    <t>Desenvolver atividades no âmbito da Orientação Escolar e Profissional com os alunos de 9º ano, procurando envolver ativamente os pais/E.E. destes alunos no seu processo de tomada de decisão:
- Sessão de Apresentação do Programa de Orientação Escolar e Pr</t>
  </si>
  <si>
    <t>Alunos do 9º ano</t>
  </si>
  <si>
    <t xml:space="preserve">Intervenção 
GAAF – Gabinete de Apoio ao Aluno e à Família
</t>
  </si>
  <si>
    <t>Dar continuidade ao trabalho desenvolvido pelo Gabinete de Apoio ao Aluno e à Família (GAAF), de intervenção junto da comunidade escolar:
- Aconselhar os Diretores de turma na delineação de estratégias adequadas aos jovens sinalizados;
- Intervir em parc</t>
  </si>
  <si>
    <t xml:space="preserve">
Uma sessão semanal de 50 minutos com os alunos sinalizados:
- Desenvolver competências de reflexão crítica e de autorregulação dos comportamentos.
- Intervir de forma diferenciada em situações que envolvam alunos em risco comportamental, abandono e abs</t>
  </si>
  <si>
    <t>Aluno sinalizados para tutoria</t>
  </si>
  <si>
    <t>Matemática/Português (grupo de nível) - 2º ANO</t>
  </si>
  <si>
    <t>Oferecer aos alunos, do 2ºano de escolaridade apoio a Português e Matemática para reforço e diversificação de estratégias, desenvolvimento de métodos de trabalho. Apoio em  grupo de nível, durante 3 horas semanais a Português e 3 horas semanais a Matemáti</t>
  </si>
  <si>
    <t>Alunos do 2ºano / 8  turmas</t>
  </si>
  <si>
    <t>Apoio às Aprendizagens (Português / Matemática) - 4º ANO</t>
  </si>
  <si>
    <t>Realização de atividades de reforço de apoio pedagógico individualizado com uma duração de 3 horas semanais a Português e 3 horas semanais a Matemática aos alunos 4º ano de escolaridade, fora da sala de aula.</t>
  </si>
  <si>
    <t>Alunos do 4º ano /8 turmas</t>
  </si>
  <si>
    <t>Turma Aberta ao Sucesso Escolar - 4º ANO</t>
  </si>
  <si>
    <t>É um projeto / Plano englobando as turmas do 4º ano de escolaridade, formando a Turma aberta ao sucesso escolar sem alunos fixos e por níveis de aprendizagem (máximo dois docentes).</t>
  </si>
  <si>
    <t>Alunos do 4º Ano de Escolaridade.</t>
  </si>
  <si>
    <t>Coadjuvação Português e Matemática - 6º ANO</t>
  </si>
  <si>
    <t>Coadjuvação em sala de aula , no 6º ano, por ser um ano em que os alunos estão sujeitos à  avaliação final de ciclo,  3 tempos a  português e 3 tempos a matemática, para implementação de estratégias diversificadas.</t>
  </si>
  <si>
    <t>2 turmas</t>
  </si>
  <si>
    <t>Coadjuvação Português e Matemática - 9º ANO</t>
  </si>
  <si>
    <t>Coadjuvação em sala de aula , no 9º ano, por ser um ano em que os alunos estão sujeitos à  avaliação final de ciclo,  3 tempos a  português e 3 tempos a matemática, para implementação de estratégias diversificadas.</t>
  </si>
  <si>
    <t>1 turma 9º ano  (face à avaliação diagnóstica)</t>
  </si>
  <si>
    <t>Apoio às Aprendizagens (Português / Matemática) - 5º ANO</t>
  </si>
  <si>
    <t>Realização de atividades de reforço de apoio pedagógico individualizado com uma duração de 3 horas semanais a Português e 3 horas semanais a Matemática aos alunos  do 5º ano de escolaridade, fora da sala de aula em  Grupos de Nível.</t>
  </si>
  <si>
    <t>alunos do 5º ano /10 turmas</t>
  </si>
  <si>
    <t>“Learning English is our Target” - 7º ANO</t>
  </si>
  <si>
    <t>Grupos de nível</t>
  </si>
  <si>
    <t xml:space="preserve"> </t>
  </si>
  <si>
    <t>Apoio às Aprendizagens (Português / Matemática) - 7º ANO</t>
  </si>
  <si>
    <t>Realização de atividades de reforço de apoio pedagógico individualizado com uma duração de 3 horas semanais a Português e 3 horas semanais a Matemática aos alunos do 7º ano de escolaridade, fora da sala de aula em Grupos de Nível.</t>
  </si>
  <si>
    <t>8 turmas</t>
  </si>
  <si>
    <t>Reforço Curricular - Matemática - 7º/8º/9º ANO</t>
  </si>
  <si>
    <t>Reforço curricular para superação de dificuldades através da atribuição de 1 tempo semanal  a cada ano de escolaridade.</t>
  </si>
  <si>
    <t>Todas as turmas de 7º, 8º e 9º ano</t>
  </si>
  <si>
    <t>Clube - " Atreve-te! "</t>
  </si>
  <si>
    <t xml:space="preserve">A funcionar semanalmente com dois tempos letivos, com uma frequência voluntária de um grupo entre 15 e 20 alunos, dinamizado por dois professores da disciplina de português. </t>
  </si>
  <si>
    <t xml:space="preserve">Alunos do 3º ciclo ( 7º, 8º e 9º de escolaridade) </t>
  </si>
  <si>
    <t>Clube "Matemática Aplicada" e Clube "SOS Matemática"</t>
  </si>
  <si>
    <t>Clube "Matemática Aplicada": A funcionar quinzenalmente, 2 tempos letivos, extra horário letivo, a desenvolver fora da sala de aula, frequência voluntária com registo de presença, dinamizado por doi s professores, um do 2º ciclo e outro do 3º ciclo. Alter</t>
  </si>
  <si>
    <t>Alunos do 5º ao 9º ano</t>
  </si>
  <si>
    <t>Parcerias com instituições locais</t>
  </si>
  <si>
    <t xml:space="preserve">Estabelecimento de parcerias com diferentes instituições do concelho. 
Articulação concertada entre instituições para acompanhamento de alunos em risco de abandono, graves problemas de absentismo e alunos com NEE
</t>
  </si>
  <si>
    <t>Reorganização e gestão de horários</t>
  </si>
  <si>
    <t>Reorganizar os horários e efectuar a distribuição  de serviço  que promova o  trabalho de articulação dos professores para trabalhar com grupos de homogeneidade.</t>
  </si>
  <si>
    <t>Construção/ melhoramento do modelo de monitorização, no sentido de criar/ reformular mecanismos de recolha, tratamento  e análise de dados que permitam apresentar reflexões e que contribuam para a revisão do plano de melhoria, tendo como referência as met</t>
  </si>
  <si>
    <t>Projeto  Fénix</t>
  </si>
  <si>
    <t>Este projeto assenta num modelo organizacional que permite dar um apoio mais personalizado aos alunos das turmas que  integram alunos dos 2.º e 3.º anos de escolaridade  que evidenciam dificuldades de aprendizagem nas disciplinas de Português e de Matemát</t>
  </si>
  <si>
    <t>O projeto destinar-se-á aos alunos do 2.º e 3.º anos de escolaridade, da EB1/JI de Moncarapacho e EB1 da Fuseta e turmas do 1.º ciclo que se encontram na EB2,3 Dr. João Lúcio, que vierem a ser indicados pelos docentes titulares de turma, após avaliação di</t>
  </si>
  <si>
    <t>PROJETO "PALAVRAS, POEMAS, RIMAS E HISTÓRIAS NA CASA DA FIFI"</t>
  </si>
  <si>
    <t>Projeto de intervenção de  leitura e escrita dirigido às crianças de 5 anos da educação pré-escolar e a todos os  alunos do 1.º ao 4.º ano de escolaridade da EB1/JI de Moncarapacho e do Jardim de Infância e EB1 da Fuseta e Escola Dr. João Lúcio. 
Educação</t>
  </si>
  <si>
    <t xml:space="preserve">Crianças de 5 anos da educação pré-escolar e todos os  alunos do 1.º ao 4.º ano de escolaridade da EB1/JI de Moncarapacho e do Jardim de Infância e EB1 da Fuseta e Escola Dr. João Lúcio. </t>
  </si>
  <si>
    <t>PROJETO “PROMOÇÃO DO TRABALHO DE EQUIPA VISANDO A ARTICULAÇÃO ATRAVÉS DA PERMUTA DE DISCIPLINAS”</t>
  </si>
  <si>
    <t>Este projeto assenta num trabalho de articulação em equipa de docentes,  potenciando os seus desempenhos profissionais, segundo as suas preferências e formações de base. 
A aplicação desta estratégia que, sendo inovadora no Agrupamento,  permitirá a renta</t>
  </si>
  <si>
    <t xml:space="preserve">EB1/JI de Moncarapacho
6 Turmas: 3 turmas de 3.º ano, 2 turmas de 3.º/4.º ano e 1 turma de 4.º ano
EB2,3 Dr. João Lúcio
2 Turmas: 1 turma de 3.º/4.º ano e 1 turma de 4.º ano
</t>
  </si>
  <si>
    <t>ASSESSORIAS NA DISCIPLINA DE PORTUGUÊS - 2.º E 3.º CICLOS DO ENSINO BÁSICO</t>
  </si>
  <si>
    <t xml:space="preserve">Colaboração entre os docentes titulares da disciplina de Português dos 5.º, 6.º, 7.º, 8.º e 9.º anos do ensino regular  e o professor assessor, em sala de aula ((máximo de  4 tempos letivos por turma e mínimo de 2 tempos por turma, em função da avaliação </t>
  </si>
  <si>
    <t xml:space="preserve">Alunos do 2.º Ciclo (Ensino Regular) - 5.º e 6.º anos  (5 turmas do 5.º ano e 4 turmas do 6.º ano)                                                                                                                                                             </t>
  </si>
  <si>
    <t>ASSESSORIAS NA DISCIPLINA DE MATEMÁTICA - 2.º E 3.º CICLOS DO ENSINO BÁSICO</t>
  </si>
  <si>
    <t>Colaboração entre os docentes titulares da disciplina de  Matemática dos 5.º, 6.º, 7.º, 8.º e 9.º anos do ensino regular  e o professor assessor, em sala de aula (máximo de  4 tempos letivos por turma e mínimo de 2 tempos por turma, em função da avaliação</t>
  </si>
  <si>
    <t>APOIO AO ESTUDO</t>
  </si>
  <si>
    <t xml:space="preserve">Disciplina de oferta obrigatória da escola, de frequência facultativa para os alunos dos 5.º e 6.º anos, por indicação do Conselho de turma e obtido o acordo com o encarregado de educação. Esta disciplina distribui-se por 3 áreas de intervenção: Área das </t>
  </si>
  <si>
    <t>Alunos 2.º ciclo, propostos para o apoio ao estudo</t>
  </si>
  <si>
    <t>ASSESSORIAS NAS DISCIPLINAS DE PORTUGUÊS E MATEMÁTICA - ENSINO SECUNDÁRIO</t>
  </si>
  <si>
    <t>Colaboração entre os docentes titulares das disciplinas de Português e  Matemática do ensino secundário (ensino regular)  e o professor assessor, em sala de aula (90 minutos/semana), utilizando metodologias ativas, tarefas diferenciadas, atividades compen</t>
  </si>
  <si>
    <t>Alunos do Ensino Secundário (Ensino Regular)</t>
  </si>
  <si>
    <t>DINAMIZAÇÃO DAS BIBLIOTECAS DO AGRUPAMENTO</t>
  </si>
  <si>
    <t>Atividades de animação e  de treino de leitura e escrita.</t>
  </si>
  <si>
    <t xml:space="preserve">Crianças da Educação Pré-Escolar
Crianças da Educação Pré-Escolar
Alunos dos 1.º, 2.º e 3.º Ciclos do Ensino Básico
Alunos do Ensino Secundário
</t>
  </si>
  <si>
    <t xml:space="preserve">SPO
 ORIENTAÇÃO ESCOLAR E PROFISSIONAL
</t>
  </si>
  <si>
    <t>O serviço especializado concebe e desenvolve programas e ações de aconselhamento pessoal e vocacional, para a construção de um itinerário vocacional dos alunos através da aplicação individual ou em grupo de um Programa de Desenvolvimento Vocacional, bem c</t>
  </si>
  <si>
    <t xml:space="preserve">Crianças da Educação Pré-Escolar
Alunos do 9.º ano e CEF
Alunos do Ensino Secundário
</t>
  </si>
  <si>
    <t>GABINETE DE APOIO AO ALUNO E À FAMÍLIA (GAAF)</t>
  </si>
  <si>
    <t>Acompanhamento e apoio a  alunos e famílias em situações de risco (problemas comportamentais, carências económicas; poucas competências parentais, com processo aberto na CPCJ, entre outros).</t>
  </si>
  <si>
    <t>GABINETE DE ATENDIMENTO AO ALUNO (GAA)/ OBSERVATÓRIO DA (IN)DISCIPLINA</t>
  </si>
  <si>
    <t>Este espaço constitui uma valência do GAAF, fazendo o atendimento a alunos alvo da medida disciplinar corretiva "ordem de saída de sala de aula". O  espaço é dinamizado por professores (o número de docentes a disponibilizar para o efeito  e a cobertura de</t>
  </si>
  <si>
    <t>Alunos dos 2.º e 3.º Ciclos do Ensino Básico e do Ensino Secundário</t>
  </si>
  <si>
    <t>PROGRAMA DE TUTORIA - CURSOS PROFISSIONAIS</t>
  </si>
  <si>
    <t>Acompanhamento dos alunos dos Cursos Profissionais em sessões de tutoria (90 minutos semanais) pelos docentes do Conselho de Turma em articulação com o Diretor de Turma/ Diretor de Curso. Cada docente acompanhará no máximo 5 alunos.</t>
  </si>
  <si>
    <t>Alunos do 1.º ano dos Cursos Profissionais</t>
  </si>
  <si>
    <t>ESCOLA SEM MUROS</t>
  </si>
  <si>
    <t xml:space="preserve">Ações de interação entre o Agrupamento e  a comunidade,  com estabelecimento de parcerias com várias instituições (Câmara Municipal de Olhão, Junta de Freguesia Mocarapacho-Fuseta, Centro de Saúde de Olhão, CPCJ de Olhão, Tribunal de Família e Menores de </t>
  </si>
  <si>
    <t xml:space="preserve">Acompanhar e monitorizar o projecto TEIP, assumindo uma lógica interativa de ação-reflexão-ação.  </t>
  </si>
  <si>
    <t>Equipa autoavaliação</t>
  </si>
  <si>
    <t>assessoria 1</t>
  </si>
  <si>
    <t>Pretende-se gerar e promover melhores condições de aprendizagem e de combate ao insucesso para os alunos do 1º ciclo, sobretudo nas áreas de portugês e matemática. Pretende-se gerar dinâmicas diferenciadas de trabalho com pequenos grupos de alunos, dentro</t>
  </si>
  <si>
    <t>alunos do 1º ciclo com insucesso a português e/ou matemática.</t>
  </si>
  <si>
    <t>assessoria 2</t>
  </si>
  <si>
    <t>Criação de  condições que potenciem  o aumento do sucesso  dos alunos dos 2º e 3º ciclos, através do apoio mais sistemático a pequenos grupos de alunos, em contexto de sala de aula ou noutro espaço, em pelo menos 90 minutos semanais. Podem também ser cons</t>
  </si>
  <si>
    <t>alunos do 2º e 3º ciclos com insucesso a português, matemática e inglês</t>
  </si>
  <si>
    <t>Lê, interpreta e escreve</t>
  </si>
  <si>
    <t>Implementação de atividades de leitura, interpretação, escrita e reescrita de textos, de diferentes tipologias num tempo semanal da aula de português.</t>
  </si>
  <si>
    <t>alunos do 4º ano, 5º, 6º, 7º e 8º anos</t>
  </si>
  <si>
    <t>TUTORIAS</t>
  </si>
  <si>
    <t>Implementar e desenvolver com os professores tutores um plano de intervenção de co-responsabilização individual ou em grupo  com o objetivo de melhor desempenho pessoal e escolar.</t>
  </si>
  <si>
    <t>Alunos dos 2º e 3º ciclos que revelem problemas ao nível do comportamento.</t>
  </si>
  <si>
    <t>Definir estratégias de intervenção precoce (equipa multidisciplinar – Professores, psicólogo, assistente social, CPCJ, centro de saúde, ), na identificação de situações de risco (sobretudo resultantes de comportamentos de indisciplina e potencial  abandon</t>
  </si>
  <si>
    <t>Observatório da Qualidade do Sucesso
Equipa responsável pelo desenvolvimento de atividades de monitorização e autoavaliação do projeto e dos resultados alcançados.</t>
  </si>
  <si>
    <t>Equipa Multidisciplinar de Apoio à Educação</t>
  </si>
  <si>
    <t xml:space="preserve">Equipa composta pelos elementos da Direção, coordenadora TEIP, coordenadores de Departamento, de  Diretores de Turma, consultor externo e técnicos, tem como objetivo a articulação das diferentes áreas de intervenção prioritárias do projeto, na perspetiva </t>
  </si>
  <si>
    <t>Aprende a aprender</t>
  </si>
  <si>
    <t xml:space="preserve"> Aprende a Aprender  é um programa de promoção de competências de estudo destina-se a alunos do 5º e, no próximo ano letivo, alarga.se ao 7º ano de escolaridade. Inicia-se com a intervenção dos serviços de Psicologia trabalhará em parceria com os professo</t>
  </si>
  <si>
    <t>Alunos do 5º e 7º anos</t>
  </si>
  <si>
    <t>Assessorias Pedagógicas 1º ciclo</t>
  </si>
  <si>
    <t>Esta ação visa através de apoio mais individualizado em contexto de sala de aula, colmatar as dificuldades de aprendizagem dos alunos nas turmas com maior número e com mais de um ano de escolaridade, onde se torna mais difícil o diagnóstico, o apoio e a p</t>
  </si>
  <si>
    <t>Alunos do 1º ciclo que pertençam a turmas mistas ou diagnosticadas com dificuldades de aprendizagem</t>
  </si>
  <si>
    <t>Assessorias Pedagógicas 2º ciclo a Matemática e Português</t>
  </si>
  <si>
    <t>Colocação de um professor de LP e de Mat. para coadjuvar os titulares destas disciplinas em 90 minutos semanais. Com esta medida pretende-se apoiar os alunos com mais dificuldades em contexto de sala de aula e promover o sucesso académico nestas áreas cur</t>
  </si>
  <si>
    <t>turmas de 5º e 6º anos com alunos que apresentam disficuldades de aprendizagem</t>
  </si>
  <si>
    <t>Assessorias Pedagógicas 3º ciclo a Matemática e Português</t>
  </si>
  <si>
    <t>Colocação de um professor de LP e de Mat. para coadjuvar os titulares destas disciplinas com carga horária  semanal conformae as necessidades das diferentes turmas/anos de escolaridade. Com esta medida pretende-se apoiar os alunos com mais dificuldades em</t>
  </si>
  <si>
    <t>turmas de 7º, 8º e 9º anos com alunos que apresentam disficuldades de aprendizagem</t>
  </si>
  <si>
    <t>Projeto Fénix</t>
  </si>
  <si>
    <t>Operacionalização de um modelo organizacional de escola que permite dar um apoio mais personalizado aos alunos que evidenciam dificuldades de aprendizagem nas disciplinas de Língua Portuguesa, Matemática, ou outra identificada pela escola de acordo com os</t>
  </si>
  <si>
    <t>Alunos do 1º, 2º e 3º Ciclos</t>
  </si>
  <si>
    <t xml:space="preserve">Oficina de escrita </t>
  </si>
  <si>
    <t>Para a promoção das competências de leitura e escrita, proporõe-se a implementação de um Oficina de Leitura e Escrita a realizar com as turmas do 2º e 3º ciclos  num tempo semanal a acrescer à carga curricular destes dois ciclos de ensino.</t>
  </si>
  <si>
    <t>Laboratório da Matemática</t>
  </si>
  <si>
    <t>Após o diagnóstico inicial, cada professor titular, seleciona um grupo de alunos, por turma, para a frequência do laboratório (espaço já existente na EB2,3) .
Nestas sessões os alunos trabalham:
- o cálculo mental através de jogos como: tabuadas e contas,</t>
  </si>
  <si>
    <t>Alunos de 5º, 6º e 7º anos</t>
  </si>
  <si>
    <t>De Mãos Dadas</t>
  </si>
  <si>
    <t>Desenvolvida pelo GAAF fará uma intervenção mais próxima das famílias e instituições de forma a ajudar a comunidade educativa no combate ao absentismo, abandono, indisciplina, insucesso e desresponsabilidade parental. Após a sinalização feita pelos Direto</t>
  </si>
  <si>
    <t>Alunos/famílias/serviços</t>
  </si>
  <si>
    <t>Orientar para Optar</t>
  </si>
  <si>
    <t>Programa de orientação vocacional e escolar destinada aos alunos que se encontram a terminar o Ensino Básico  
Este programa, dinamizado pelo Serviço de Psicologia em articulação com os diretores de turma na disciplina de Edução para a Cidadania, consiste</t>
  </si>
  <si>
    <t>Alunos 9º ano</t>
  </si>
  <si>
    <t>Museu do Vale em S. Torcato</t>
  </si>
  <si>
    <t>Esta atividade consiste na organização e dinamização de um espaço permanente de exposições temporárias dentro da comunidade envolvente do Agrupamento de Escolas de S. Torcato. Neste espaço poderão ser expostos trabalhos e projetos desenvolvidos pela comun</t>
  </si>
  <si>
    <t>Comunidade envolvente</t>
  </si>
  <si>
    <t>Um dia com…</t>
  </si>
  <si>
    <t xml:space="preserve">as turmas de 4º ano - terão  a experiência de passar um dia na EB2,3 segundo o horário das atividades de uma turma do 6º ano, podendo os alunos da pré realizar atividades semelhantes nas turmas do 1º ciclo </t>
  </si>
  <si>
    <t xml:space="preserve">pré (5 anos) 3º, 4º, 6º, </t>
  </si>
  <si>
    <t>Projeto V.A.L.E.</t>
  </si>
  <si>
    <t xml:space="preserve">O Projeto VALE ( V-ver; A-agir; L- ler; E-experimentar) consiste numa ação de promoção de atividades de ensino experimental ou de metodologias ativas a desenvolver em todos os ciclos de educação e ensino e em todas as áreas disciplinares 
</t>
  </si>
  <si>
    <t>Da pré ao 9º</t>
  </si>
  <si>
    <t>A equipa de Coordenação do PEATEIPII reúne regularmente para fazer um balanço da implementação das ações e reorientar a intervenção. Este trabalho é feito em articulação com a Direção, Perita Externa e equipa de Auto Avaliação e com outras equipas ou estr</t>
  </si>
  <si>
    <t>Equipa de Coordenação PEATEIPII</t>
  </si>
  <si>
    <t>Auto Avaliação</t>
  </si>
  <si>
    <t>A equipa de Auto Avaliação promove ações com vista a construção de  instrumentos de recolha e tratamento de informação que permitam desenvolver neste Agrupamento uma Auto Avaliação sistemática, contínua e eficaz. É deste processo de análise e reconhecimen</t>
  </si>
  <si>
    <t>Equipa de Auto Avaliação</t>
  </si>
  <si>
    <t>Fomentar práticas de supervisão pedagógica através da observação de aulas por docentes do mesmo ou de diferentes grupos disciplinares, 2 aulas observadas ao longo do ano (no mínimo).</t>
  </si>
  <si>
    <t>Docentes do Agrupamento do pré-escolar ao 3.º ciclo</t>
  </si>
  <si>
    <t>Ensino Articulado</t>
  </si>
  <si>
    <t>Esta oferta formativa iniciou-se no Agrupamento no ano letivo de 2010/11 e visa o desenvolvimento de interesses e vocações, através da possibilidade de frequência de currículos que asseguram a aquisição das competências essenciais de uma escolaridade bási</t>
  </si>
  <si>
    <t>2.º ciclo (2 turmas) e 3.º ciclo (2 turmas)</t>
  </si>
  <si>
    <t>Assessorias Pedagógicas em Língua Portuguesa</t>
  </si>
  <si>
    <t>As assessorias pedagógicas pretendem constituir uma ferramenta que permita a implementação de novas metodologias, de diferenciação pedagógica que conduzam à abordagem das diferentes problemáticas existentes em cada turma. Esta atividade encontra-se inseri</t>
  </si>
  <si>
    <t>Alunos do 1º,  2.º e 3.º ciclos (sempre que possível 6.º, 8.º e 9.º anos)</t>
  </si>
  <si>
    <t>Assessorias Pedagógicas em Matemática</t>
  </si>
  <si>
    <t>Esta atividade encontra-se inserida na ação 2 - Matemagicando .As assessorias pedagógicas pretendem constituir uma ferramenta que permita a implementação de novas metodologias, de diferenciação pedagógica que conduzam à abordagem das diferentes problemáti</t>
  </si>
  <si>
    <t>Alunos do 1º, 2.º e 3.º ciclos (sempre que possível 6.º, 8.º e 9.º anos)</t>
  </si>
  <si>
    <t>Assessorias Pedagógicas em Inglês</t>
  </si>
  <si>
    <t>No âmbito da ação 4 - Do you speak English? as assessorias pedagógicas pretendem constituir uma ferramenta que permita a implementação de novas metodologias, de diferenciação pedagógica que conduzam à abordagem das diferentes problemáticas existentes em c</t>
  </si>
  <si>
    <t>Alunos do 2.º e 3.º ciclos, com especial incidência no 7.º ano.</t>
  </si>
  <si>
    <t>Encontros com a leitura e Hora do Conto</t>
  </si>
  <si>
    <t xml:space="preserve">Sessões de leitura de periodicidade quinzenal/ mensal de forma a desenvolver competências leitoras e outras que advêm da leitura como reflexão, espírito crítico, enriquecimento curricular, extrapolação de sentidos, apropriação de sentidos, apropriação de </t>
  </si>
  <si>
    <t>Alunos do pré-escolar, 1.º , 2.º e 3.º ciclos e CEF's</t>
  </si>
  <si>
    <t>Intervenção na leitura no 1.º ciclo</t>
  </si>
  <si>
    <t>Este plano de intervenção destinado ao 1.º ciclo visa aquisição das ferramentas ao nível da leitura nos alunos desse nível de ensino. É feito um diagnóstico dos alunos e elaborado um programa específico a desenvolver que é avaliado mensalmente. Este proje</t>
  </si>
  <si>
    <t>Alunos do 1.º ciclo</t>
  </si>
  <si>
    <t>Turmas ninho</t>
  </si>
  <si>
    <t>Constituição de turmas ninhos nos quais são temporariamente integrados os alunos que necessitam de um maior apoio para conseguir recuperar aprendizagens ou que apresentam um aproveitamento satisfatório e pretende-se mehorar o seu desempenho em Língua Port</t>
  </si>
  <si>
    <t>Alunos do 2.º ano do 1.º ciclo, 5.º ano do 2.º ciclo e 7.º ano do 3.º ciclo</t>
  </si>
  <si>
    <t>SAC - Sistema de Acompanhamento das Crianças</t>
  </si>
  <si>
    <t>Implementação do SAC enquanto instrumento de apoio à prática pedagógica do educador de infância que procura agilizar a relação entre práticas de observação, documentação, avaliação e desenvolvimento curricular, com base num ciclo contínuo de observação, a</t>
  </si>
  <si>
    <t>Crianças do pré-escolar</t>
  </si>
  <si>
    <t>Formação Cívica</t>
  </si>
  <si>
    <t xml:space="preserve">A oferta complementar do Agrupamento – Formação Cívica –assume uma natureza transversal e surge como instrumento privilegiado do Conselho de Turma para contribuir para a promoção integral dos alunos na área da cidadania. Este espaço é igualmente usado na </t>
  </si>
  <si>
    <t>Alunos do 2.º e 3.º ciclos</t>
  </si>
  <si>
    <t>P_ICE Projeto de Intervenção em Contexto Escolar</t>
  </si>
  <si>
    <t>Esta equipa multidisciplinar articula com professores responsáveis, técnicos, alunos e seus encarregados de educação e parceiros em situações identificadas/sinalizadas de alunos em risco, em abandono escolar ou com elevado absentismo. Pretende o desenvolv</t>
  </si>
  <si>
    <t>Todos os alunos do Agrupamento</t>
  </si>
  <si>
    <t>Mediação Familiar e Escolar</t>
  </si>
  <si>
    <t xml:space="preserve">A atividade da Mediação Escolar e Familiar divide-se em três linhas de atuação: o projeto “”Alunos Mediadores”, a “Mediação de Conflitos” e a “Intervenção e tratamento de Sinalizações”. Desta forma, a MFE atua em problemáticas como: absentismo e abandono </t>
  </si>
  <si>
    <t>Alunos do 1.º (3.º e 4.º anos), 2.º e 3.º ciclos</t>
  </si>
  <si>
    <t>Animação Sócio Cultural</t>
  </si>
  <si>
    <t xml:space="preserve">A Animação SócioCultural  desenvolve, em contexto escolar,  atividades sócio-educativas, culturais e desportivas, nos períodos letivos e não letivos. Esta atividade  procura promover um bom clima relacional na escola onde se possa proporcionar aos alunos </t>
  </si>
  <si>
    <t>Alunos do 1.º, 2.º e 3.º ciclos</t>
  </si>
  <si>
    <t>Serviço Social</t>
  </si>
  <si>
    <t>Ao técnico de serviço social  compete o desenvolvimento das seguintes ações, designadamente:
a) Colaborar com os órgãos de administração e gestão da escola no âmbito dos apoios sócio-educativos;
b) Promover as acções comunitárias destinadas a prevenir a f</t>
  </si>
  <si>
    <t>PAT - Plano de Ação Tutorial</t>
  </si>
  <si>
    <t xml:space="preserve">O Plano de Ação Tutorial desenvolve um trabalho de orientação nos domínios académico e social, abrangendo dimensões cognitivas, afetivas e sociais. Este trabalho desenvolvido, em período não letivo, junto dos tutorandos, em articulação com o DT/ Conselho </t>
  </si>
  <si>
    <t>Espaço de Inclusão</t>
  </si>
  <si>
    <t>Este espaço foi criado para receber alunos colocados fora da sala de aula, por comportamento perturbador. Os alunos, enviados pelos docentes, são recebidos neste espaço, onde se pretende promover a sua reflexão sobre o sucedido e reposição da sua integraç</t>
  </si>
  <si>
    <t>Alunos da EB 2/3</t>
  </si>
  <si>
    <t>Serviços de Psicologia e Orientação</t>
  </si>
  <si>
    <t>Os Serviços de Psicologia e orientação desenvolvem as seguintes atividades: apoio de natureza psicológica (psicopedagógica e psicoterapêutica) a alunos, docentes, pais/encarregados de educação; colaboração estreita com outros serviços competentes, nomeada</t>
  </si>
  <si>
    <t>A avaliação do Projeto é um processo em que devem participar todos os intervenientes na sua implementação e tem como objetivo recolher os dados necessários, de modo a introduzir-se as correções/alterações, no sentido de alcançar a eficácia ,grau em que se</t>
  </si>
  <si>
    <t>Ser Cidadão</t>
  </si>
  <si>
    <t>Esta ação é composta por um conjunto de atividades que visam diminuir e prevenir o absentismo/ abandono escolar e promover um ambiente favorável ao sucesso educativo, envolvendo as famílias. A escola deve ser inlusiva e intregradora.  A inclusão escolar é</t>
  </si>
  <si>
    <t xml:space="preserve">Alunos em abandono/risco de abandono escolar; Alunos com problemas disciplinares da E.B. 2,3 
Num total previsto de 100 alunos
Alunos das EB1/JI
</t>
  </si>
  <si>
    <t>Ler é Saber ( Assessorias e Apoios a Português e Inglês, Oficina de Línguas)</t>
  </si>
  <si>
    <t xml:space="preserve"> Esta ação é composta por atividades de diferenciação pedagógica: Assessoria e apoio individualizado que contribuam para o desenvolvimento de competências ao nível da expressão oral e escrita no domínio da Língua Portuguesa e Língua Inglesa, promovendo nã</t>
  </si>
  <si>
    <t>Conta Comigo ( assessorias e apoios a mat., Oficina de Ciências e Ecomatemática)</t>
  </si>
  <si>
    <t>Esta ação é composta por atividades lúdico didáticas e de diferenciação pedagógica e reforço  que visam motivar os alunos para a aprendizagem e aquisição de saberes e competências em matemática, promovendo não só o sucesso mas, também, a qualidade do mesm</t>
  </si>
  <si>
    <t>Viva a Escola ( Turmas Despertar e Projeto na Companhia de um livro)</t>
  </si>
  <si>
    <t>Não se trata da criação de mais turmas, mas sim em assessoria pedagógica, implementar um projeto potenciador de aquisição de competências ao nível da Língua Portuguesa e de Matemática. Será seguida uma estratégia de apoio de proximidade, adequando os proc</t>
  </si>
  <si>
    <t>Turmas do 1º ciclo referenciadas</t>
  </si>
  <si>
    <t>Construir o Saber ( Formação de pessoal docente e não docente , Núcleo de Articulação Curricular)</t>
  </si>
  <si>
    <t xml:space="preserve">Implementar novas estratégias e novas opções pedagógicas e apostar na diversidade de possibilidades de aprendizagem e formação, permitindo aprender em ritmos e contextos distintos, através de uma multiplicidade de métodos, pretendendo-se, com esta acção, </t>
  </si>
  <si>
    <t>Pessoal Docente e Técnicos Operacionais</t>
  </si>
  <si>
    <t>Janela Aberta (TaTuna e campanhas de sensibilização)</t>
  </si>
  <si>
    <t>A fraca participação dos pais/EE na vida escolar dos seus educandos é um obstáculo ao sucesso escolar. Em algumas circunstâncias, as baixas expectativas dos alunos são corroboradas pelas dos próprios pais que não acompanham a vida escolar dos seus filhos.</t>
  </si>
  <si>
    <t>Em parceria com a equipa de autoavaliação do agrupamento, o grupo de intervenção e ação curricular integrada (GIACI), composto por todos os coordenadores de departamento, coordenador dos diretores de turma e coodenador TEIP, promove a articulação horizont</t>
  </si>
  <si>
    <t>Alunos do 1.º, 2.º e 3.º ciclos do ensino básico  e docentes dos diversos niveis de ensino.</t>
  </si>
  <si>
    <t>Apoiar, diferenciar, melhorar, coadjuvar</t>
  </si>
  <si>
    <t>Diferenciação pedagógica nas disciplinas de a português, inglês e matemática no 1.º, 2.º e 3.º ciclos (com diferentes distribuições de tempo e no tempo, em contexto de sala de aula ou extra horário letivo, podendo assumir-se de diferentes formas, nomeadam</t>
  </si>
  <si>
    <t xml:space="preserve">Alunos do 1.º, 2.º e 3.º ciclos do ensino básico </t>
  </si>
  <si>
    <t>Reforço da imagem do Agrupamento</t>
  </si>
  <si>
    <t xml:space="preserve">Mobilização de parcerias; reforço de redes de comunicação com a comunidade local; reforço da oferta formativa. </t>
  </si>
  <si>
    <t>Comunidade educativa; Comunidade local</t>
  </si>
  <si>
    <t>Apoio ao Aluno e à Família</t>
  </si>
  <si>
    <t xml:space="preserve">Professor/Aluno: alunos do 2º e 3º ciclos com problemas ou dificuldades a nível atitudinal, motivacional e educativo </t>
  </si>
  <si>
    <t>Alunos do 9ºano</t>
  </si>
  <si>
    <t xml:space="preserve">Apoio ao aluno e à família </t>
  </si>
  <si>
    <t>Animação Socioeducativa - intervenção nos diferentes espaços escolares (cantinas, recreios, bibliotecas escolares e sala de aula) através da implementação de estratégias e métodos de intervenção voltados para promoção de regras comportamentais, promoção d</t>
  </si>
  <si>
    <t>Alunos do 1.º ciclo, alunos do 2.º e 3.º ciclo. Famílias. Assistentes Operacionais. Professores.</t>
  </si>
  <si>
    <t>Gabinete de Apoio ao Aluno e À Família: avaliação e intervenção psicológica; diagnóstico e encaminhamento de alunos sinalizados para a rede social local, CPCJ e especialidades médicas ; educação parental; consultadoria a professores.</t>
  </si>
  <si>
    <t>Alunos do Pré-escolar, 1º, 2º e 3º ciclos. Professores. Pais/Encarregados de Educação</t>
  </si>
  <si>
    <t>Apoio ao aluno e à família</t>
  </si>
  <si>
    <t xml:space="preserve">Gabinete de Apoio ao Aluno e à Família: melhor avaliação do contexto social, económico e habitacional das famílias; trabalho de articulação direta com famílias beneficiárias do Rendimento Social de Inserção; trabalho de articulação direta com os serviços </t>
  </si>
  <si>
    <t>Alunos do Pré-escolar, 1º, 2º e 3º ciclos. Pais/Encarregados de Educação. Famílias.</t>
  </si>
  <si>
    <t>Gabinete de Apoio ao Aluno e à Família: "Mais Comunidade, Melhor Escola" promover a relação entre a escola, a família e a comunidade através do desenvolvimento de atividades que fomentem o aumento de interação entre os mesmos.</t>
  </si>
  <si>
    <t>Alunos do 1º, 2º e 3º ciclos. Pais/Encarregados de Educação. Famílias.</t>
  </si>
  <si>
    <t>Gabinete de Apoio ao Aluno e à Família: Educação Parental  e "férias de verão na escola"</t>
  </si>
  <si>
    <t xml:space="preserve">Pais / Encarregados de Educação e alunos do Agrupamento </t>
  </si>
  <si>
    <t>1.1 Assessorias</t>
  </si>
  <si>
    <t>Tornar o espaço de aula mais interativo e colaborativo, promovendo   assessoria nas aulas, facilitadoras de trabalho em grupo ou individual, respeitando tempos de aprendizagem diferentes. Estas assessorias serão disponibilizadas nas aulas de LP e Matemáti</t>
  </si>
  <si>
    <t>Pedominantemente no 4º,6º e 9ºanos, nos outros anos sempre que o PCT ou avaliações intermédias da ação o exijam</t>
  </si>
  <si>
    <t>1.2 Tutorias</t>
  </si>
  <si>
    <t>Dinâmica colaborativa, em que intervêm diferentes atores (alunos, docentes e pais), com diferentes formas de implicação, garantindo um acompanhamento mais individualizado dos alunos com situações problemáticas a nível escolar, comportamental , emocional o</t>
  </si>
  <si>
    <t>Alunos do 2º e 3º ciclos</t>
  </si>
  <si>
    <t>1.3 Pedagogias diferenciadas em Planos de Turma ativos</t>
  </si>
  <si>
    <t xml:space="preserve">Pretende-se com esta ação a criação de Planos de turma adequados às caraterísticas de cada aluno/turma. Criando turmas com projetos especiais sempre que o grupo o justifique, tendo em especial atenção às turmas com alunos da educação especial, com alunos </t>
  </si>
  <si>
    <t>alunos do 1º, 2º e 3º ciclos</t>
  </si>
  <si>
    <t>2.1 Espaço Ser Criança</t>
  </si>
  <si>
    <t>A Sala de Socialização funciona numa escola do 1º ciclo, onde crianças ciganas podem experimentar um espaço lúdico e de socialização/educação, que leve à criação de laços com a cultura escolar, à promoção de experiências na área da linguagem, perceção, ps</t>
  </si>
  <si>
    <t>Alunos de cultura cigana em idade pré escolar</t>
  </si>
  <si>
    <t xml:space="preserve"> 2.2 Provedoria do Aluno
 (inclui elementos do ex-Gabinete do Aluno — que passam a 'provedores')
</t>
  </si>
  <si>
    <t>A Provedoria do Aluno constituirá uma nova estrutura da escola, procurando prevenir comportamentos disruptivos através da promoção de diferentes formas de mediação de conflitos, nomeadamente recorrendo ao contato direto com os alunos, por ex., em grupos d</t>
  </si>
  <si>
    <t>Alunos do 2º e 3º  ciclos e secundário</t>
  </si>
  <si>
    <t>2.3 Sinalização, intervenção e acompanhamento de alunos 
 (inclui psicólogo, assistente social)</t>
  </si>
  <si>
    <t>Esta ação funciona em articulação direta com a ação 3.4, sendo o seu objetivo principal, o acompanhamento de alunos com problemas de integração, comportamento e frequência da escola. Este acompanhamento deverá ser feito por técnicos especializados em estr</t>
  </si>
  <si>
    <t>Alunos do 1º,2º ,3º ciclos e secundário</t>
  </si>
  <si>
    <t>2.4 Animação recreios e tempos livres</t>
  </si>
  <si>
    <t xml:space="preserve">
Animação de Pátios: atividades lúdicas e formativas (jogos, clubes -dança, rádio-, etc.), workshops ateliers), com os alunos nas suas horas de lazer.
Pretende-se ainda implementar uma  dinamização dos espaços  físicos através de projetos de trabalho que </t>
  </si>
  <si>
    <t>3.1 Monitorização e Avaliação</t>
  </si>
  <si>
    <t>Pretende-se monitorizar e avaliar todas atividades desenvolvidas no âmbito do projeto TEIP, Construindo mecanismos de monitorização, avaliação e execução financeira, de forma a garantir a sua eficaz implementação, acompanhamento e proceder a reajustamento</t>
  </si>
  <si>
    <t xml:space="preserve">                                                                               
 3.2. Sensibilização/esclarecimento de docentes e não docentes
</t>
  </si>
  <si>
    <t>Partindo do pressuposto que a formação  é essencial para o bom desempenho no percurso profissional dos agentes educativos, e, atendendo a que estes desenvolvem um trabalho com crianças e jovens que são a expressão de uma sociedade dinâmica em permanente e</t>
  </si>
  <si>
    <t>Professores e Assistentes Operacionais</t>
  </si>
  <si>
    <t>3.3 Um Projeto em Articulação</t>
  </si>
  <si>
    <t>Um projeto educativo de sucesso exige um reconhecimento da complexidade das questões organizacionais e pedagógicas que envolve e que devem ser tratadas de uma forma integrada e coerente. Para isso, tencionamos reforçar neste plano de melhoria a necessidad</t>
  </si>
  <si>
    <t>3.4. Construção de pontes  entre a Escola, os alunos e as  Famílias</t>
  </si>
  <si>
    <t>Pretende-se com esta ação desenvolver um trabalho  cooperativo entre todos os elementos da comunidade educativa e a equipa multidisciplinar, de forma a garantir  o atendimento e acompanhamento de alunos com problemas de adaptação, ou  insucesso escolar, e</t>
  </si>
  <si>
    <t>3.5 Programa de orientação escolar</t>
  </si>
  <si>
    <t>Programa de Orientação Escolar e Profissional para os alunos do 9º ano de escolaridade. –  
Implementação de um programa constituído por várias sessões em grupo; sessões complementares
individuais; esclarecimento/envolvimento dos pais/encarregados de educ</t>
  </si>
  <si>
    <t>Prioritariamente alunos do 9ºano podendo alargar-se a outros anos de escolaridade</t>
  </si>
  <si>
    <t>Acompanhar a implementação do Projeto FREI (TEIP2) através de práticas de monitorização e de aplicação de um modelo e avaliação com recursos a procedimentos estruturados de recolha de informação, na medida do possível automatizados.</t>
  </si>
  <si>
    <t>Discriminação Positiva</t>
  </si>
  <si>
    <t>Apoio educativo a alunos que necessitam de um atendimento muito individualizado.</t>
  </si>
  <si>
    <t>Alunos do 1º e 2º ciclos com dificuldades de aprendizagem a Português e MAT.</t>
  </si>
  <si>
    <t>Flexibilizar a Ação Educativa</t>
  </si>
  <si>
    <t>Criação de situações de grupos homogéneos a Português e Matemática  - "turmas duplas" (2º ciclo) ou "turmas desdobradas" (3º ciclo da escola sede) ou "assessorias" (3º ciclo da EB 2/3), de modo a melhorar os resultados de todos os alunos, incluindo também</t>
  </si>
  <si>
    <t>Alunos de turmas heterogéneas dos 2º e 3º ciclos.</t>
  </si>
  <si>
    <t>GMOE - Gabinete de mediação e Orientaação Escolar</t>
  </si>
  <si>
    <t>Atendimento e apoio a alunos e famílias; sessões de mediação de conflitos; participação na Equipa Interdisciplinar prevista no Estatuto do Aluno (a criar); apoio ao GIA e ao PES; implementar a Educação Parental.</t>
  </si>
  <si>
    <t>Alunos e famílias.</t>
  </si>
  <si>
    <t>Escola de Bem-estar</t>
  </si>
  <si>
    <t xml:space="preserve">Melhorar os espaços físicos das escolas; diminuir a indisciplina e motivar os alunos para a aprendizagem; criar a Equipa Interdisciplinar prevista no Estatuto do Aluno envolvenddo também pais e alunos. </t>
  </si>
  <si>
    <t>Alunos dos ensinos básico e secundário.</t>
  </si>
  <si>
    <t>(Re)estruturar para melhor gerir</t>
  </si>
  <si>
    <t>Optimizar o modelo das Equipas Educativas de Ano e nomear os respetivos Coordenadores de Ano.</t>
  </si>
  <si>
    <t>Professores dos 2º e 3º ciclos.</t>
  </si>
  <si>
    <t>Conceber, aplicar e avaliar o impacto de um Plano de Ação Tutorial (PAT) para os alunos sinalizados nos 2º e 3º ciclos, atribuindo a cada tutor um tempo da componente não letiva por cada 3 alunos.</t>
  </si>
  <si>
    <t>Alunos sinalizados nos 2º e 3º ciclos (nos 8º e 9º anos apenas aplicável em casos excecionais de alunos).</t>
  </si>
  <si>
    <t>Escola Cidadã</t>
  </si>
  <si>
    <t>Promoção de atividades interciclos e entre as diferentes escolas do Agrupamento;  Promoção de atividades envolvendo a escola e a comunidade; estabelecimento de parcerias com a comunidade.</t>
  </si>
  <si>
    <t>Círculo de Saberes Profissionais</t>
  </si>
  <si>
    <t>Organizar um ciclo de sessões de partilha e mobilização para o desenvolvimento do Projeto FREI e para a mudança, com envolvimento dos docentes do Agrupamento de Escolas (AE) e de outros contextos, nomeadamente escolas TEIP: dar continuidade à realização d</t>
  </si>
  <si>
    <t>Docentes do AE e de outros territórios, perito externo, estrutura TEIP do MEC, pessoal não docente, pais/famílias, alunos, insttuições da comunidade.</t>
  </si>
  <si>
    <t>Equipa multidisciplinar que monitoriza e avalia a operacionalização do projeto educativo em função das metas do plano de melhoria tendo como referencial os domínios da avaliação externa. Esta monitorização permite formular e implementar ciclos de melhoria</t>
  </si>
  <si>
    <t xml:space="preserve">Alunos, docentes e restante comunidade educativa  </t>
  </si>
  <si>
    <t xml:space="preserve">1.1. Turma + a português </t>
  </si>
  <si>
    <t>Organização de grupos/turma nos 5. e 7.º anos de escolaridade, possibilitando menos alunos por grupo/turma. Cada grupo será organizado por níveis de dificuldades sendo que tais grupos deverão ser dinâmicos, dada a diversidade de ritmos de aprendizagem que</t>
  </si>
  <si>
    <t>5.º ano                                                           7.º ano</t>
  </si>
  <si>
    <t xml:space="preserve">Turma + a matemática </t>
  </si>
  <si>
    <t>Organização de grupos/turma nos 5.º e 7.º anos de escolaridade, nas três turmas com mais insucesso, possibilitando menos alunos por grupo/turma. Cada grupo será organizado por níveis de dificuldades sendo que tais grupos deverão ser dinâmicos, dada a dive</t>
  </si>
  <si>
    <t xml:space="preserve">5.º ano                                                                         7.º ano </t>
  </si>
  <si>
    <t>Grupo de Nível no 1.º ciclo</t>
  </si>
  <si>
    <t>A constituição do grupo de nível permitirá o exercício de um variado conjunto de estratégias pedagógicas diferenciadas, articuladas numa perspetiva de gestão flexível do currículo. O alvo serão todas as turmas do 2.º ano, dando prioridade às turmas mistas</t>
  </si>
  <si>
    <t>2.º ano - turmas mistas</t>
  </si>
  <si>
    <t>Coadjuvação no 1.º ciclo</t>
  </si>
  <si>
    <t xml:space="preserve">A coadjuvação curricular de reforço e suporte ao 1.º ciclo, permitirá o exercício de um variado conjunto de estratégias pedagógicas diferenciadas, articuladas numa gestão flexível do currículo. O alvo serão todas as turmas do 4.º ano dando-se prioridades </t>
  </si>
  <si>
    <t xml:space="preserve">4.º ano – turmas mistas </t>
  </si>
  <si>
    <t xml:space="preserve">Grupo de Nível no 9º ano a matemática e português </t>
  </si>
  <si>
    <t xml:space="preserve">A constituição do grupo de nível permitirá o exercício de um variado conjunto de estratégias pedagógicas diferenciadas, articuladas numa perspetiva de gestão flexível do currículo. O alvo serão algumas com diferentes turmas ritmos de aprendizagem, do 9.º </t>
  </si>
  <si>
    <t>9.º ano</t>
  </si>
  <si>
    <t>"SER +" GAAF</t>
  </si>
  <si>
    <t xml:space="preserve">O "SER +” GAAF inclui o Serviço de Psicologia e Orientação e Serviço Social. Deverá intervir junto de alunos e famílias referenciadas, dando resposta às necessidades do agrupamento.
</t>
  </si>
  <si>
    <t xml:space="preserve">Alunos e famílias referenciadas  </t>
  </si>
  <si>
    <t xml:space="preserve">Coadjuvação multidisciplinar </t>
  </si>
  <si>
    <t>As coadjuvações curriculares são organizadas em função das dificuldades identificadas dos alunos com base nos referenciais internos, permitindo implementar uma intervenção concreta de reforço da ação pedagógica, sem aumentar a carga horária dos alunos, pe</t>
  </si>
  <si>
    <t xml:space="preserve">HGP – atuais turmas 5.º1, 5.º6
H – atuais turmas 6.º2, 6.º5, 7.º3, 7.º6, 8.º3, 8.º4, 8.º6
G –  atuais turmas 7.6, 8.º3, 8.º4, 8.º6
</t>
  </si>
  <si>
    <t>Plano de Acompanhamento Tutorial</t>
  </si>
  <si>
    <t>O acompanhamento tutorial destina-se a alunos identificados com dificuldades afetivas, sociais e de aprendizagem. As sessões podem ser individuais ou em par, com a duração de 1 ou 2 tempos letivos semanais, de acordo com o perfil dos alunos.</t>
  </si>
  <si>
    <t xml:space="preserve">alunos sinalizados pelos conselhos de turma  </t>
  </si>
  <si>
    <t>Projeto FAZ-TE À ESCOLA!</t>
  </si>
  <si>
    <t>Numa Escola cada vez mais massificada, é vital a sua transformação numa instituição democrática que integre todos na partilha de tarefas e de responsabilidades. No dinamismo da cidadania, cada um descobre a sua identidade e partilha-a com os outros ligado</t>
  </si>
  <si>
    <t xml:space="preserve">alunos, docentes e restante comunidade escolar  </t>
  </si>
  <si>
    <t>Projeto Escola em Ação</t>
  </si>
  <si>
    <t xml:space="preserve">Monitorizar vida escolar, premiando as turmas com melhor desempenho académico, comportamento cívico e participação nas diferentes atividades letivas e não letivas. 
</t>
  </si>
  <si>
    <t>Alunos dos 2.º e 3.º ciclos</t>
  </si>
  <si>
    <t>A avaliação do Projeto Educativo é da responsabilidade da Equipa TEIP e da equipa de autoavaliação do Agrupamento que acompanha o desenvolvimento do projeto, promovendo espaços de reflexão conjunta sobre as ações em curso e sobre o funcionamento do projet</t>
  </si>
  <si>
    <t>Estruturas educativas, órgãos, coordenadores de departamento, de projeto, de diretores de turma, alunos, encarregados de educação e todos os envolvidos diretamente nas ações.</t>
  </si>
  <si>
    <t>Formar para Educar</t>
  </si>
  <si>
    <t>Esta ação visa criar propostas de formação contínua contextualizada às necessidades e interesses da comunidade educativa do Agrupamento. Elaboração e implementação de um Plano de Formação, com estratégias de intervenção capazes de colmatar as problemática</t>
  </si>
  <si>
    <t>Docentes,
Assistentes Operacionais,
Encarregados de Educação,
Alunos.</t>
  </si>
  <si>
    <t>Orientação Pessoal, Familiar e Social - Equipa Multidisciplinar com intervenção na Orientação pessoal, social e familiar e na mediação e animação socioeducativa. É uma equipa multidisciplinar de referência para toda a comunidade educativa, com técnicos es</t>
  </si>
  <si>
    <t>Alunos, pais, docentes e não docentes.</t>
  </si>
  <si>
    <t>Ação tutorial, ao nível das aprendizagens</t>
  </si>
  <si>
    <t>Docente tutor que acompanha alunos com dificuldades de aprendizagem e falta de métodos de trabalho/estudo; cumprimento de tarefas e normas; reforço acrescido nas competências básicas de motivação para a vida escolar. Atividades realizadas em articulação c</t>
  </si>
  <si>
    <t>Alunos retidos e/ou com vários níveis inferiores a três.</t>
  </si>
  <si>
    <t>Assessoria Pedagógica 1º CEB</t>
  </si>
  <si>
    <t xml:space="preserve">Criar respostas pedagógicas diferenciadas dentro da sala de aula, que constituam  propostas de intervenção promotoras do sucesso escolar de todos os alunos no 1º CEB. </t>
  </si>
  <si>
    <t>Alunos do 1º CEB</t>
  </si>
  <si>
    <t>Assessoria Pedagógica 2.º e 3.º CEB</t>
  </si>
  <si>
    <t xml:space="preserve">Criar respostas pedagógicas diferenciadas dentro e/ou fora da sala de aula, que constituam  propostas de intervenção promotoras do sucesso escolar de todos os alunos nos   2º e 3º CEB. </t>
  </si>
  <si>
    <t>Alunos do 5º e 7º ano para Português e Matemática que revelem défice de atenção/ concentração, falta de pré-requisitos e falta de competências de anos anteriores.</t>
  </si>
  <si>
    <t>Equipa multidisciplinar que monitoriza e avalia a operacionalização do Projeto Educativo  em função das metas do plano de melhoria, tendo como referencial os domínios da avaliação externa. Esta monitorização permite formular e implementar ciclos de melhor</t>
  </si>
  <si>
    <t>Alunos (participação da AE nos painéis de monitorização)
Docentes
Comunidade educativa (participação da Associação de Pais, parceiros locais)</t>
  </si>
  <si>
    <t>PROJETO ELPM</t>
  </si>
  <si>
    <t>Visa que cada professor lecione a área disciplinar para a qual tem maior formação específica, em cada uma das turmas de cada ano, potenciando as aprendizagens e promovendo a equidade pedagógica entre as diferentes áreas curriculares, dinamizando uma maior</t>
  </si>
  <si>
    <t>COADJUVAÇÃO 1º CICLO</t>
  </si>
  <si>
    <t>Coadjuvação curricular de reforço e suporte ao 1º ciclo. Permitirá o exercício de um variado conjunto de estratégias pedagógicas diferenciadas, articuladas numa perspetiva de gestão flexível do currículo.  
O alvo serão todas as turmas do 1º ano e nos res</t>
  </si>
  <si>
    <t>Alunos 1º ciclo (1º ANO - todas as turmas; 2º ANO - 3 turmas (A2; A8;B3); 3º ANO - 4 Turmas (A8; A9; B7; B8); 4º ANO - 3 Turmas (A9; B7; B8)</t>
  </si>
  <si>
    <t>INGLÊS + / TURMAS NINHO INGLES</t>
  </si>
  <si>
    <t>Organização de 4 grupos/turma no 5º e 7º ano de escolaridade, nas três turmas com mais insucesso, possibilitando menos alunos por grupo/turma.
Cada grupo é organizado por níveis de dificuldades, sendo que tais grupos deverão ser dinâmicos, dada a diversi</t>
  </si>
  <si>
    <t>5º Ano – 3 turmas
7º Ano – 3 turmas</t>
  </si>
  <si>
    <t>MAT + / TURMAS NINHO MATEMATICA</t>
  </si>
  <si>
    <t>PORT + / TURMAS NINHO PORTUGUÊS</t>
  </si>
  <si>
    <t>COADJUVAÇÃO MULTIDISCIPLINAR</t>
  </si>
  <si>
    <t>As coadjuvações curriculares, são organizadas em função das dificuldades identificadas dos alunos com base em referenciais internos, permitindo implementar uma intervenção concreta de reforço da ação pedagógica, sem aumentar a carga horária dos alunos, pe</t>
  </si>
  <si>
    <t>6º ano (Português, Matemática e Inglês)
8º ano (Português, Matemática Inglês)
9º ano (Português, Matemática Inglês)</t>
  </si>
  <si>
    <t>OBSERVATÓRIO SOCIAL</t>
  </si>
  <si>
    <t>Prevenção de comportamentos de risco, mediação de conflitos e a regulação de comportamentos desviantes, com recurso a uma interação assistente social /psicólogo e comunidade escolar, bem como a atividades promotoras de motivação ligadas às artes plásticas</t>
  </si>
  <si>
    <t>ORIENTAÇÃO ESCOLAR E VOCACIONAL</t>
  </si>
  <si>
    <t>A informação e a orientação escolar e vocacional são realizadas através de várias modalidades:
1. Consulta individual no âmbito da orientação escolar e profissional, no gabinete de Apoio ao Aluno e Família (GAAF) ao longo do ano letivo com maior incidênci</t>
  </si>
  <si>
    <t>Alunos de 6º, 7º , 8º e 9º ano e respetivos pais e Encarregados de Educação</t>
  </si>
  <si>
    <t>1º Ciclo:
o Todas as turmas de 2º, 3º e 4º ano de escolaridade, no que respeita aos instrumentos de avaliação;
o Todas as turmas do 1º ano, no que respeita à supervisão das metas de aprendizagem. O que se pretende com esta ação é que os alunos que estejam</t>
  </si>
  <si>
    <t>Todas as turmas
(tendo em atenção a descrição sumária)</t>
  </si>
  <si>
    <t>Articulação Curricular</t>
  </si>
  <si>
    <t>Constituir grupos responsáveis pela elaboração de documentos de articulação vertical nas disciplinas de Matemática, Português e Inglês (1º Ciclo: 3 Docentes; 2º Ciclo: 1 Docente de Português; 1 Docente de Matemática; 1 Docente de Inglês; 3º Ciclo: 1 Docen</t>
  </si>
  <si>
    <t xml:space="preserve">Alunos dos 1º, 2º e 3º ciclos e docentes </t>
  </si>
  <si>
    <t>Dia Aberto à Comunidade</t>
  </si>
  <si>
    <t>Realização de um dia dedicado à auscultação da comunidade educativa, organizado em torno de temas e problemas identificados previamente.</t>
  </si>
  <si>
    <t>Equipa multidisciplinar que monitoriza e avalaia a operacionalização do porjeto Educativo em função das metas do plano de melhoria, tendo como referencial os dominios da avaliação externa. Esta monitorização permite formular e implementar ciclos de melhor</t>
  </si>
  <si>
    <t>Supervisão pedagógica</t>
  </si>
  <si>
    <t xml:space="preserve">
Constituição de equipas, por ciclo, para elaborar instrumentos de avaliação; aferir a sua classificação e garantir todos os procedimentos que conduzam à concretização das metas de aprendizagem, propostas por ano de escolaridade.
</t>
  </si>
  <si>
    <t>1º Ciclo: 
Todas as turmas de 2º, 3º e 4º ano de escolaridade, no que respeita aos instrumentos de avaliação; 
Todas as turmas do 1º ano, no que respeita à supervisão das metas de aprendizagem. O que se pretende com esta ação é que os alunos que estejam e</t>
  </si>
  <si>
    <t>Constituir grupos responsáveis pela elaboração de documentos de articulação vertical a nível disciplinar e entre ciclos.</t>
  </si>
  <si>
    <t>Alunos e docentes do Pré-Escolar,  1º, 2º e 3º ciclos.</t>
  </si>
  <si>
    <t>Grupos de perfil/ Assessoria</t>
  </si>
  <si>
    <t>Grupos de perfil/ assessoria em contexto de sala de aula a Portugês e Matemática (2.º e 3.º ciclos)</t>
  </si>
  <si>
    <t>Alunos dos 2.º e 3.º ciclos do Ensino Básico</t>
  </si>
  <si>
    <t>Turma Ninho Português</t>
  </si>
  <si>
    <t xml:space="preserve">Turma Ninho de Português:estruturação de uma Turma Ninho (turma extraordinária de homogeneidade relativa) por cada duas turmas dos 2º, 5º e 7ºanos de escolaridade. Cada Turma  com o máximo de 10 alunos, tendo a mesma carga horária semanal prevista para a </t>
  </si>
  <si>
    <t>Alunos  do 2º,  5º e de 7º ano de escolaridade.</t>
  </si>
  <si>
    <t>Turma Ninho Matemática</t>
  </si>
  <si>
    <t>Turma Ninho de matemática:estruturação de uma Turma Ninho (turma extraordinária de homogeneidade relativa) por cada duas turmas do 2º,  5º e 7º ano de escolaridade. Cada turma funcionará com um máximo de 10 alunos, tendo a mesma carga horária semanal prev</t>
  </si>
  <si>
    <t>Alunos do 2º, 5º e 7º ano de escolaridade</t>
  </si>
  <si>
    <t>Intevenção psicopedagógica em contexto de sala de aula</t>
  </si>
  <si>
    <t>Intervenção psicopedagógica individualizada que permite o acréscimo de objetivos ecologicamente relevantes (contextualização sistémica), de forma significativa, para a potenciação do sucesso no processo de ensino-aprendizagem. Fomenta a inclusão, facilita</t>
  </si>
  <si>
    <t>Alunos do 5º  ano</t>
  </si>
  <si>
    <t>Gabinete de Apoio Especializado</t>
  </si>
  <si>
    <t xml:space="preserve">Equipa multidisciplinar para facilitação da comunicação / das interrelaçõese e de Mediação de Conflitos em contexto escolar </t>
  </si>
  <si>
    <t xml:space="preserve">Comunidade educativa </t>
  </si>
  <si>
    <t>Orientação escolar e vocacional</t>
  </si>
  <si>
    <t>A informação e a orientação escolar e vocacional são realizadas através de várias modalidades: 1. Consulta individual no âmbito da orientação escolar e profissional, no gabinete de Apoio ao aluno ao longo do ano letivo com maior incidência no 2º e 3º perí</t>
  </si>
  <si>
    <t xml:space="preserve">Alunos de 6.º, 7.º, 8.º e 9.º anos e respetivos pais e Encarregados de Educação </t>
  </si>
  <si>
    <t>4. Relação Escola - Famílias - comunidade e parcerias</t>
  </si>
  <si>
    <t>Atividades abertas à comunidade</t>
  </si>
  <si>
    <t>Realização atividades abertas à comunidade educativa.</t>
  </si>
  <si>
    <t>Apoio para o Sucesso</t>
  </si>
  <si>
    <t xml:space="preserve">Apoio educativo a todos os alunos que sejam identificados pelo professor titular de turma, que estejam a divergir das metas traçadas para o ano de escolaridade que frequentam.  </t>
  </si>
  <si>
    <t xml:space="preserve">Todos os alunos do 1.º Ciclo </t>
  </si>
  <si>
    <t>Biblioteca Escolar: Um recurso a explorar</t>
  </si>
  <si>
    <t>Promover e dinamizar as bibliotecas escolares da EB 2 e 3 de Prado, da EB1/JI de B Sucesso, da EB1/JI da Vila de Prado, da EB1/JI de Sobral e da EB1 de Oleiros através da incrementação de hábitos de leitura, de concursos da área das Línguas, da realização</t>
  </si>
  <si>
    <t>Estudar Melhor</t>
  </si>
  <si>
    <t>Pretende-se que o “Estudar Melhor” constitua uma resposta a acionar para os alunos das turmas onde sejam identificadas fragilidades nas disciplinas de Língua Portuguesa e Matemática. Em resultado de um planeamento e articulação constante visamos o seguint</t>
  </si>
  <si>
    <t>Alunos do 2.º e 3.º Ciclo</t>
  </si>
  <si>
    <t>English Team</t>
  </si>
  <si>
    <t>Tendo como referentes os resultados escolares à disciplina de Inglês no 2.º e 3.º Ciclo, importa diversificar a experiência educativa, e motivar para o uso da Língua Inglesa, dentro e fora do contexto de sala de aula, recorrendo à codocência de 90’ por tu</t>
  </si>
  <si>
    <t>Alunos de 2.º e 3.º Ciclo</t>
  </si>
  <si>
    <t xml:space="preserve">Com este Gabinete pretende-se acompanhar e auxiliar os alunos que se encontram em situações que possam dificultar o seu sucesso escolar. Para além do atrás descrito, o Gabinete responderá ao nível da orientação vocacional dos alunos e procurará trabalhar </t>
  </si>
  <si>
    <t>Gala de Mérito</t>
  </si>
  <si>
    <t>Reconhecer e valorizar os alunos que alcancem os melhores resultados escolares e os que demonstrem atitudes de cidadania relevantes</t>
  </si>
  <si>
    <t>Alunos do 1.º, 2.º e 3.º Ciclo</t>
  </si>
  <si>
    <t>Partilhar para Integrar</t>
  </si>
  <si>
    <t>Desenvolver atividades interciclos, por forma a promover a imagem do Agrupamento de Escolas na Comunidade Escolar</t>
  </si>
  <si>
    <t>Alunos da Educação Pré-escolar; 1.º, 2.º e 3.º Ciclo</t>
  </si>
  <si>
    <t>Articulando</t>
  </si>
  <si>
    <t>Esta atividade visa reforçar os mecanismos de articulação curricular existentes no Agrupamento. Para tal serão mantidos os grupos de trabalho interciclos já existentes e que  pretendem aprofundar o trabalho já realizado, nomeadamente: 1.  Identificação da</t>
  </si>
  <si>
    <t>Docentes do agrupamento; Alunos da Educação Pré-escolar, 1º, 2º e 3º ciclo</t>
  </si>
  <si>
    <t>Monitorizar e Avaliar</t>
  </si>
  <si>
    <t>Esta ação inclui os processos e as estratégias que serão utilizadas para acompanhar o desenvolvimento das ações que constam do projeto e introduzir, em tempo útil, as modificações consideradas necessárias à boa prossecução das ditas ações.
Assenta em duas</t>
  </si>
  <si>
    <t>Melhorar a comunicação entre a Escola e a Comunidade, dinamizando o Jornal da Escola e a Revista do Agrupamento (garantindo a publicação de artigos dos diversos níveis de ensino), o sítio do Agrupamento na internet e promoção da articulação curricular ver</t>
  </si>
  <si>
    <t>Consultoria através de um perito externo nas áreas da avaliação e da supervisão. Construção de um modelo de supervisão sustentado num processo contextualizado de observação, acompanhamento, avaliação e reformulação dos atos pedagógicos articulado com form</t>
  </si>
  <si>
    <t>Educadores e Professores de todos os níveis de ensino.</t>
  </si>
  <si>
    <t>Manutenção do Gabinete de Apoio ao Aluno e à Família</t>
  </si>
  <si>
    <t>Contratação (continuidade) de dois psicólogos e dois assistentes sociais para a identificação de problemáticas que se associam às famílias dos alunos  com dificuldades  de aprendizagem e de integração escolar de modo a fazer o seu acompanhamento promovend</t>
  </si>
  <si>
    <t xml:space="preserve">Alunos do Agrupamento </t>
  </si>
  <si>
    <t>Encontros parentais</t>
  </si>
  <si>
    <t>Organização e desenvolvimento de encontros periódicos com Encarregados de Educação para o acompanhamento do percurso escolar dos alunos do agrupamento assim como da construção de um projeto de vida bem sucedido e saudável.</t>
  </si>
  <si>
    <t>Projeto M4E</t>
  </si>
  <si>
    <t>Medidas de apoio na disciplina de Matemática desde o 1.º ano de escolaridade: prestação de apoio educativo e assessorias. Criação no Laboratório de Matemática de espaços  de aprendizagem da Matemática para grupos de alunos de homogeneidade relativa a func</t>
  </si>
  <si>
    <t>Alunos do EB do Agrupamento</t>
  </si>
  <si>
    <t>Reforço da Leitura e da Escrita</t>
  </si>
  <si>
    <t>Medidas de apoio na disciplina de Português desde o 1.º ano de escolaridade: prestação de apoio educativo e assessorias no 1.º e 2.º anos de escolaridade. Criação na Biblioteca Escolar de  espaços  de aprendizagem do Português para grupos de alunos de hom</t>
  </si>
  <si>
    <t>Reforço da Leitura e da comunicação (escrita e oral) em Inglês</t>
  </si>
  <si>
    <t xml:space="preserve">Criação de  espaços  de aprendizagem do Inglês para grupos de alunos de homogeneidade relativa a funcionarem em simultâneo com as aulas da disciplina de Inglês nas turmas dos 2.º e 3.º ciclos, dando ênfase à implementação de estratégias diversificadas em </t>
  </si>
  <si>
    <t>Alunos dos 2.º e 3.º ciclos.</t>
  </si>
  <si>
    <t>Reforço da Aprenizagem da Ciências Físico Químicas e Naturais</t>
  </si>
  <si>
    <t>Medidas de apoio nas disciplinas de Ciências Físico Químicas e Naturais (Estudo do Meio no 1.º ciclo)  desde o 1.º ano de escolaridade: coadjuvação no 1.º e 2.º anos de escolaridade. Criação  de  espaços  de aprendizagem das Ciências Físco Químicas e Natu</t>
  </si>
  <si>
    <t>Projeto e-portefólios</t>
  </si>
  <si>
    <t>Este projeto foi considerado um recurso à aprendizagem de todos os alunos do agrupamento. Consiste na organização por cada aluno do seu portefólio digital: mais informações em http://agdfsanches-m.ccems.pt/course/view.php?id=569; O e-portefólio constitui-</t>
  </si>
  <si>
    <t>Alunos ca EB com incência nos alunos dos 2.º e 3.º ciclos</t>
  </si>
  <si>
    <t>Oficinas e Clubes</t>
  </si>
  <si>
    <t xml:space="preserve">Organização de espaços dedicados ao enriquecimento curricular nas dimensões da cultura, da comunicação, da ciência, do desporto e das expressões artísticas que implicam a participação dos alunos do 2.º e do 3.º ciclos em duas vertentes: o desenvolvimento </t>
  </si>
  <si>
    <t>Definição de tutores para cada uma das turmas do 3.º ciclo de escolaridade e para as do 2.º ciclo cujo diagnóstico assim o indique. Estes tutores serão maioritariamente os Diretores de Turma e a coordenação estará a cargo dos coordenadores dos diretores d</t>
  </si>
  <si>
    <t>Coadjuvação e assessoria</t>
  </si>
  <si>
    <t xml:space="preserve">A partir do diagnóstico efetuado no início do ano organizar, sempre que necessário, assessorias ou coadjuvação para as turmas/disciplinas estruturantes. Esta medida resultará da gestão da componente letiva dos professores e será desenvolvida consoante os </t>
  </si>
  <si>
    <t>Comunicação e cidadania</t>
  </si>
  <si>
    <t>Desenvolvimento de ações no pré-escolar no âmbito da literacia, do ambiente e da saúde numa perspetiva de articulação com os outros níveis de escolaridade.</t>
  </si>
  <si>
    <t>Alunos do Pré-Escolar do Agrupamento</t>
  </si>
  <si>
    <t>Monitorização das aprendizagens: autoavaliação</t>
  </si>
  <si>
    <t>Criação de um modelo para a monitorização da aprendizagem pelo próprio aluno através de processos sistemáticos de reflexão e autoavaliação.</t>
  </si>
  <si>
    <t>Alunos do 5.º e do 7.º anos.</t>
  </si>
  <si>
    <t>As ações  são monitorizadas pelos diferentes interveninetes no processo, com instrumentos de avaliação realizados para o efeito. Assim, mensalmente, penso qye seremos capazes de fazer a regulação do trabalho desenvolvido no sentido de uma constante melhor</t>
  </si>
  <si>
    <t>alunos cujo diagnóstoco careça de intervenção</t>
  </si>
  <si>
    <t xml:space="preserve"> Aplicação de pedagogia diferenciada para a promoção do sucesso com a criação de grupos/turma - concretização: atribuição de 1 a 2 aulas de apoio, a funcionar em simultáneo com as cargas letivas das disciplinas de português e matemática de cada turma (pod</t>
  </si>
  <si>
    <t>alunos do 5º ao 12º ano</t>
  </si>
  <si>
    <t>Aprender para o sucesso</t>
  </si>
  <si>
    <t>Aplicação de pedagogia diferenciada para a promoção do sucesso com a criação de grupos/turma - concretização: atribuição de 1 a 2 aulas de apoio, a funcionar em simultáneo com as cargas letivas das disciplinas de português e matemática de cada turma (pode</t>
  </si>
  <si>
    <t>Gabinete de Mediação e Orientação</t>
  </si>
  <si>
    <t>Apoio psicopedagógico; projeto de intervenção de combate ao absentismo; projeto de promoção de competências de estudo; orientação vocacional; ações de sensibilização junto das turmas evidenciem maior problmeas de indisciplina</t>
  </si>
  <si>
    <t>Todos os alunos do Agrupamento sinalizados para acompanhamento individual ou grupal</t>
  </si>
  <si>
    <t>o sucesso dos filhos precisa dos pais</t>
  </si>
  <si>
    <t>Dinamização de ações para a família pela escola, com os EE dos alunos em acompanhamento e em articulação com a associação de pais, com os diretores de turma, técnicos afetos ao projeto e responsável pela CPCJ</t>
  </si>
  <si>
    <t>Encarregados de educação dos alunos do agrupamento de escolas de Mogadouro</t>
  </si>
  <si>
    <t xml:space="preserve">  Reformular a Equipa de Avaliação Interna, integrando elementos da equipa TEIP .Reuniões semanais e mensais, extra letivas com duração minima de 2 horas.</t>
  </si>
  <si>
    <t>Observação direta na sala de aula no que respeita a metodologias, aos conteúdos programáticos, instrumentos de avaliação e resultados</t>
  </si>
  <si>
    <t>Professores e alunos do 1º, 2º e 3º ciclos</t>
  </si>
  <si>
    <t>Formação Interna de Professores</t>
  </si>
  <si>
    <t>Promoção  de Workshops e Ações de Sensibilização pela Instituição do Ensino Superior parceira para todos os docentes em exercicio de funções no agrupamento, com uma periodicidade minima trimestral.</t>
  </si>
  <si>
    <t>Professores de todos os níveis de ensino do agrupamento</t>
  </si>
  <si>
    <t>Assessorias Pedagógicas</t>
  </si>
  <si>
    <t>Trabalho de assessoria pedagógica no 1º ciclo, com constituição de grupos de nível de competências nas disciplinas de Português e de Matemática</t>
  </si>
  <si>
    <t>Alunos do 1º ciclo com dificuldades nas disciplinas de Português e Matemática.</t>
  </si>
  <si>
    <t>Turma "Fénix"</t>
  </si>
  <si>
    <t>Constituição de uma turma por nível de competências nas disciplinas de maior insucesso:  Português e Matemática a funcionar em horário simultâneo da turma de origem.</t>
  </si>
  <si>
    <t xml:space="preserve">Programa Tutoria </t>
  </si>
  <si>
    <t>Apoio individualizado ou a pequenos grupos aos alunos que apresentem 3 a 5 níveis negativos (português e Matemática) no final do 1º período, ou que apresentem desvios comportamentais.</t>
  </si>
  <si>
    <t>Alunos do 1º, 2º e 3º ciclo</t>
  </si>
  <si>
    <t>Gabinete de Apoio ao Aluno e Familia (GAAF)</t>
  </si>
  <si>
    <t>Atendimento individual a alunos e famílias; trabalho com instituições parceiras ou a protocolar parcerias; desenvolvimento de ações para a promoção de atitudes cívicas e melhoria das relações interpessoais.</t>
  </si>
  <si>
    <t>Alunos e Famílias do agrupamento</t>
  </si>
  <si>
    <t>Promoção  de Workshops e Ações de Sensibilização para Pais e Encarregados de Educação.</t>
  </si>
  <si>
    <t>Pais e Encarregados de Educação do Agrupamento</t>
  </si>
  <si>
    <t>Balanço e avaliação mensal, trimestral, semestral e anual das acções constantes nos vários eixos do plano de melhoria.</t>
  </si>
  <si>
    <t>Melhoramento da Comunicação</t>
  </si>
  <si>
    <t xml:space="preserve">Implementação, divulgação, formação e utilização da plataforma MOODLE.  </t>
  </si>
  <si>
    <t>Com a articulação funcional pretende-se, depois de clarificadas as competências de cada órgão,  que cada um exerça  com eficiência as suas funções,  que a comunição entre os diferentes órgãos seja eficaz, sem rupturas ou estrangulamentos nos canais de com</t>
  </si>
  <si>
    <t xml:space="preserve">Todo o pessoal afecto ao agrupamento, com destaque para: Conselho Geral; Director de agrupamento e adjuntos; Coordenadores de departamento;  Coordenadores  de ciclo; Directores de turma e Directores de curso.
</t>
  </si>
  <si>
    <t>Criação de salas de estudo</t>
  </si>
  <si>
    <t>Criação de salas de estudo por ciclos e disciplinas. Estas salas de estudo funcionarão apenas para os alunos que revelem dificuldades a qualquer disciplina, fora da sala de aula, extra horário lectivo e enquanto as dificuldades se verificarem. O estudo se</t>
  </si>
  <si>
    <t>Os alunos dos vários ciclos que revelem dificuldades a qualquer disciplina</t>
  </si>
  <si>
    <t>Criação de oficinas/clubes de trabalho nas áreas disciplinares da Matemática e Português.</t>
  </si>
  <si>
    <t xml:space="preserve">Criação de oficinas/clubes de trabalho nas áreas disciplinares da Matemática abrangento todos os alunos do 2º e 3º ciclos e secundário. Estas oficinas/clubes funcionarão durante todo o ano lectivo, inclusivamente nos tempos de substituição, e, através de </t>
  </si>
  <si>
    <t>Todos os alunos do 2º e 3º ciclos e secundário inscritos a Matemática e Português</t>
  </si>
  <si>
    <t>Inovação no processo de ensino/aprendizagem</t>
  </si>
  <si>
    <t>Esta acção será implementada no decorrer das aulas e consiste, básicamente,  na diferenciação pedagógica sistemática,  em prácticas educativas transversais, em aulas de apoio pedagógico acrescido/assessorias às disciplinas em que os alunos revelem mais di</t>
  </si>
  <si>
    <t>Todos os alunos do 1º, 2º e 3º ciclos e do ensino secundário.</t>
  </si>
  <si>
    <t>Criação de um Gabinete de Apoio ao Aluno e à Família</t>
  </si>
  <si>
    <t xml:space="preserve">Pretende-se criar um Gabinete de Apoio ao Aluno e à Família (GAAF) ,  constituído por um psicólogo e pelos directores de turma, de forma a apoiar psicológica e socialmente os
alunos e famílias, permitindo dar respostas internas ajustadas às  necessidades </t>
  </si>
  <si>
    <t>Todos os alunos dos vários ciclos com destaque para aqueles que revelem sinais de absentismo ou indisciplina.</t>
  </si>
  <si>
    <t xml:space="preserve">Animação do Espaço Escolar  
</t>
  </si>
  <si>
    <t>A Animação do Espaço Escolar vai ser concretizada através da
dinamização de atividades desportivas, teatro, dança, música e artes de modo a tornar a escola mais atractiva para a generalidade dos alunos, especialmente para os mais desmotivados. Estas activ</t>
  </si>
  <si>
    <t xml:space="preserve">Alunos do 3º ciclo e secundário com níveis de absentismo mais elevado. </t>
  </si>
  <si>
    <t>Diversificação da oferta formativa</t>
  </si>
  <si>
    <t>Esta acção consiste na oferta de cursos profissionais para os alunos que possuam o 9º ano de escolaridade  e de cursos vocacionais para os alunos que possuam o 6º ano de escolaridade.</t>
  </si>
  <si>
    <t>Alunos que concluiram o 9º ano, no caso dos cursos profissionais, e alunos que concluiram o 6ºano no caso dos cursos vocacionais.</t>
  </si>
  <si>
    <t>Implementação de reuniões mensais com os pais/encarregados de educação</t>
  </si>
  <si>
    <t xml:space="preserve">Pretende-se, com esta acção, reunir mensalmente os pais/encarregados de educação de cada turma com os repectivos professores e Directores de Turma, de modo a envolver os pais/encarregados de educação no processo escolar dos seus educandos </t>
  </si>
  <si>
    <t>Pais/Encarregados de Educação, Professores e Directores de Turma</t>
  </si>
  <si>
    <t>Estabelecimento de parcerias com entidades locais, nomeadamente: Empresas, Organizações de Economia Social, Município e Freguesias</t>
  </si>
  <si>
    <t>Entidades locais com actividades nos domínios económico, social e público.</t>
  </si>
  <si>
    <t>Envolvimento da comunidade na elaboração e avaliação do projeto. Monitorização e avaliação de todas as ações, metodologias e metas do projeto. Reuniões de articulação e avaliação. Auscultação da opinião da comunidade educativa. Monitorização e acompanhame</t>
  </si>
  <si>
    <t>Comunidade Educativa (Escola Básica e Secundária de Fajões; Escola Básica de Carregosa; EB1 de Casalmarinho; EB1 de Cesar; EB1 de Macieira de Sarnes; EB1 de Pindelo; EB1 de Carregosa; EB de Azagães; JI do Tapado; JI de Vilarinho; JI de Cesar; JI de Maciei</t>
  </si>
  <si>
    <t>Aquisição de competências nas áreas de Português e Matemática aos alunos que revelem maiores dificuldades e que necessitem de apoio para as ultrapassar. Apoio aos alunos que revelem um grande distanciamento em relação às competências a adquirirem.</t>
  </si>
  <si>
    <t>Alunos de 4º, 6º e 9º anos.</t>
  </si>
  <si>
    <t>Espaço GIA</t>
  </si>
  <si>
    <t>Atendimento dos alunos que recebem ordem de saída da sala de aula, bem como dos alunos que recorrem voluntariamente ao serviço. Despiste, análise e acompanhamento aos alunos que revelem dificuldades de integração na comunidade escolar. Supervisão do proce</t>
  </si>
  <si>
    <t>Alunos de todos os níveis de ensino.</t>
  </si>
  <si>
    <t>GAIA</t>
  </si>
  <si>
    <t>Gabinete de Apoio e Intervenção ao Aluno</t>
  </si>
  <si>
    <t>Todas os alunos do agrupamento.</t>
  </si>
  <si>
    <t>Aquisição e melhoria de competências na área da disciplina de Inglês utilizando estratégias de diferenciação pedagógica em ambientes de aprendizagem diversificados, aos alunos que revelem maiores dificuldades e que necessitem de apoio para as ultrapassar.</t>
  </si>
  <si>
    <t>Alunos de todos os ciclos de ensino.</t>
  </si>
  <si>
    <t>Açõesde sensibilização</t>
  </si>
  <si>
    <t>«Escolinha para Pais» - ações de sensibilização para pais e encarregados de educação sobre diversas temáticas</t>
  </si>
  <si>
    <t>Pais e encarregados de educação do agrupamento</t>
  </si>
  <si>
    <t>Monitorização e avaliação contínuas do TEIP, incidindo tanto nos resultados como nos processos, com focalização nas metas intermédias, orientando as diversas ações para a consecussão das metas finais.</t>
  </si>
  <si>
    <t>Metodologia Fénix</t>
  </si>
  <si>
    <t>A Metodologia Fénix é uma Metodologia de grupos de apoio individualizado formada por Turma Mãe (turma de origem do aluno) e Turma Ninho (turma de apoio que funciona fora da sala de aula). Nesta Metodologia pretende-se colmatar as dificuldades de aprendiza</t>
  </si>
  <si>
    <t>Alunos 1.º ciclo</t>
  </si>
  <si>
    <t>Apoio Individualizado</t>
  </si>
  <si>
    <t>Continuação da implementação de um apoio lectivo suplementar individualizado ou em pequenos grupos e com carácter temporário.  Esta modalidade de apoio é direcionada para os alunos que revelem maiores dificuldades ou com carências de aprendizagem em áreas</t>
  </si>
  <si>
    <t>Criação e dinamização de salas de estudo, como um espaço de apoio ao estudo  e realização de tarefas escolares direcionadas para os alunos do 3.º ciclo. As Salas de Estudo têm como dinamizadores professores das diversas áreas curriculares que procurarão a</t>
  </si>
  <si>
    <t>Alunos do 3.º ciclo</t>
  </si>
  <si>
    <t>Põe-te à prova!</t>
  </si>
  <si>
    <t xml:space="preserve">Atribuição de 1 tempos semanais no horário dos alunos para preparação específica para a prova final. Desenvolvimento de atividades de preparação para a prova final de Matemática e de Português - 4º, 6º e 9º ano, a realizar-se em contexto de sala de aula. </t>
  </si>
  <si>
    <t>Alunos dos 4.º, 6.º e 9.º anos de escolaridade</t>
  </si>
  <si>
    <t>GIA e clima de escola</t>
  </si>
  <si>
    <t>Continuação da dinamização  do Gabinete de Intervenção do aluno, que visa o acompanhamento personalizado dos alunos identificados em situações de indisciplina.
Sessões de acompanhamento de alunos com problemas comportamentais por professores tutores em ar</t>
  </si>
  <si>
    <t>ANIMAR'TE</t>
  </si>
  <si>
    <t>Criação de uma estrutura que promova a criação, implementação e dinamização de atividades de enriquecimento curricular, tais como clubes, atelier, oficinas, entre outras, que decorrerão de uma auscultação das necessidades, interesses e motivações dos alun</t>
  </si>
  <si>
    <t>Alunos do pré-escolar, 1.º,  2.º e 3.º ciclos.</t>
  </si>
  <si>
    <t>Remodel'Arte</t>
  </si>
  <si>
    <t>Pretende-se com este projeto/ação  melhorar a sala de alunos e espaços contíguos, corredores, espaços exteriores, de modo que os alunos se identifiquem com a escola, se sintam parte dela e, consequentemente melhorem as suas atitudes.</t>
  </si>
  <si>
    <t>Alunos 2º e 3º Ciclo de escolaridade; Comunidade Educativa.</t>
  </si>
  <si>
    <t>Em articulação…</t>
  </si>
  <si>
    <t xml:space="preserve">Criação de 2  tempos comuns semanais a atribuir por área curricular, para a concretização de práticas de trabalho colaborativo, assumindo de forma consistente a articulação curricular e pedagógica e a sequencialidade das etapas educativas, proporcionando </t>
  </si>
  <si>
    <t>Educadores e docentes dos 1.º, 2.º e 3.º ciclos</t>
  </si>
  <si>
    <t xml:space="preserve">Formação </t>
  </si>
  <si>
    <t xml:space="preserve">Esta ação pretende garantir ações de formação para o pessoal docente e ações de sensibilização, workshops para o pessoal não docente, alunos e encarregados de educação. Dando cumprimento ao levantamento de necessidades efetuadas: - Docentes: Matemática e </t>
  </si>
  <si>
    <t>Professores, Técnicos administrativos, Assistentes Operacionais, Encarregados de Educação e Alunos (de todos os anos de escolaridade)</t>
  </si>
  <si>
    <t>Comunicação</t>
  </si>
  <si>
    <t>Atualização da página web do Agrupamento; Divulgação de atividades e boas práticas na imprensa local; criação de plataforma online para professores do agrupamento; Criação de canal de tv interno para divulgação de informação e de atividades dos alunos, in</t>
  </si>
  <si>
    <t>Professores do Agrupamento e assistentes Técnicos(plataforma); Comunidade escolar (página Web); alunos da escola eb2,3 de Frazão (canal tv interno).</t>
  </si>
  <si>
    <t>Pais e companhia</t>
  </si>
  <si>
    <t xml:space="preserve"> Escola de Pais. Esta ação visa o desenvolvimento e a melhoria das competências pessoais e sociais de famílias. Contempla uma intervenção familiar de tipo grupal, através da realização de acções de formação parental e de partilha de experiências. Poderá f</t>
  </si>
  <si>
    <t>Alunos do Agrupamento/Pais e Encarregados de Educação/Familiares</t>
  </si>
  <si>
    <t>Equipa de Saúde Escolar/Educação Sexual. Em contexto escolar, Educar para a Saúde consiste em dotar as crianças e os jovens de conhecimentos, atitudes e valores que os ajudem a fazer opções e a tomar decisões adequadas à sua
saúde e ao bem-estar físico, s</t>
  </si>
  <si>
    <t>Entre Pares</t>
  </si>
  <si>
    <t>Implementação de Projetos/Planos de ação que promovam o desenvolvimento profissional contextualizado, centrados em práticas de peercoaching, trabalho colaborativo/cooperativo, coadjuvação, supervisão interpares.
Projetos/Planos de ação a implementar: Arti</t>
  </si>
  <si>
    <t>Todos os docentes e alunos</t>
  </si>
  <si>
    <t>A equipa de autoavaliação interna garante o acompanhamento e a monitorização do projeto, avalia o mesmo e desenvolve relatórios frequentes; sente o pulsar do Agrupamento, leva a efeito práticas reflexivas, estuda os dados da autoavaliação, divulga-os e pr</t>
  </si>
  <si>
    <t>Assessoria pedagógica - 1º. CEB</t>
  </si>
  <si>
    <t>Levar a efeito assessoria pedagógica nas disciplinas de Língua Portuguesa e Matemática.  Através desta ação, possibilitar-se-á a co-docência a Língua Portuguesa e/ou Matemática, permitindo a partilha de metodologias/estratégias de ensino que combatam a fa</t>
  </si>
  <si>
    <t>Alunos do 1º. CEB</t>
  </si>
  <si>
    <t>Assessoria pedagógica - 2º. e 3º. CEB</t>
  </si>
  <si>
    <t>Alunos do 2º. e 3º. CEB</t>
  </si>
  <si>
    <t>NAAF - Núcleo de Apoio ao aluno e à Família</t>
  </si>
  <si>
    <t>Equipa multidisciplinar capaz de diagnosticar problemas que afetam a adaptação/aprendizagem/comportamento dos alunos, bem como de assegurar intervenção psicológica e social para a resolução destes problemas. Neste sentido, o NAAF garante ainda a articulaç</t>
  </si>
  <si>
    <t>Alunos/as do Agrupamento de escolas e respetivas famílias</t>
  </si>
  <si>
    <t>Pretende-se criar uma bolsa de professores que possam intervir social e pedagogicamente junto de alunos que demonstrem fragilidades a esses níveis.</t>
  </si>
  <si>
    <t>Alunos do 1º., 2º. e 3º. CEB</t>
  </si>
  <si>
    <t>Clube+da Ciência</t>
  </si>
  <si>
    <t>Turmas que integram os melhores alunos do 7º., 8º. e 9º. Anos de CFQ que, em laboratório, desenvolverão atividades na área, com o intuito de proporcionar o ensino pela descoberta e raciocínios lógico-formais. Potenciar as competências dos recursos humanos</t>
  </si>
  <si>
    <t>Alunos do 7º., 8º. e 9º. Anos</t>
  </si>
  <si>
    <t>LER+ SABER+</t>
  </si>
  <si>
    <t>Através da ação "Ler + Saber+" pretender-se-á dinamizar as Bibliotecas Escolares Do Agrupamento, levando a efeito diversas atividades: Projeto "Ler na Escola"; Projeto "Livros com…Rodas"; Projeto "Quiosque de Leitura"; Concursos/Desafios das BE; Semana da</t>
  </si>
  <si>
    <t>Todos os Alunos do Agrupamento</t>
  </si>
  <si>
    <t>Clube " Aprender com a Arte"</t>
  </si>
  <si>
    <t>Necessidade de dar sentido às práticas pedagógicas, dando especial atenção aos alunos de "risco" em especial abandono escolar;desmotivação e absentismo e contribuir para a realização de projetos de integração Artística e Tecnológica, bem como, concretizar</t>
  </si>
  <si>
    <t>Alunos 1º,2º e 3º CEB</t>
  </si>
  <si>
    <t>Envolver para Participar</t>
  </si>
  <si>
    <t>Dinamização de atividades ao longo de todo o ano letivo, com especial incidência nos finais de período e em datas específicas, como por exemplo o 25 de abril, o carnaval, o dia da criança, entre outros.</t>
  </si>
  <si>
    <t>Eco-Escola/ Clube do Ambiente</t>
  </si>
  <si>
    <t xml:space="preserve">Dar continuidade à implementação do Programa Eco-Escolas, através do Clube do Ambiente.
Este programa visa educar, de forma participada, a comunidade e criar cidadãos conscientes e ativos pelo ambiente.  O Plano de Ação inclui diversos temas de trabalho, </t>
  </si>
  <si>
    <t>Alunos 1º,2º e 3º CEB, Comunidade Educativa</t>
  </si>
  <si>
    <t xml:space="preserve"> Par… Eu melhoro - engloba diversas atividades que visam garantir a monitorização e avaliação das seguintes dimensões: resultados, prestação do serviço educativo e liderança e gestão. Esta ação dinamizada, pela equipa de auto-avaliação, visa a produção de</t>
  </si>
  <si>
    <t>A Par … Eu Aprendo</t>
  </si>
  <si>
    <t>Assessorias pedagógicas temporárias - manutenção de práticas colaborativas entre os professores na preparação, planificação e avaliação de situações de aprendizagem, em turmas com dois níveis de escolaridade e/ou com alunos com desempenho insatisfatório n</t>
  </si>
  <si>
    <t>Alunos do 1º, 2º,  5º e  6º  com desempenho insatisfatório nas disciplinas estruturantes</t>
  </si>
  <si>
    <t>"Turmas G Mais"</t>
  </si>
  <si>
    <t>Organização diversificada dos grupos-turma dos 7º . 8º e 9º anos a P e M, por nível de aprendizagem</t>
  </si>
  <si>
    <t xml:space="preserve"> Alunos do 3º ciclo</t>
  </si>
  <si>
    <t xml:space="preserve">Parri Passu </t>
  </si>
  <si>
    <t>)Projeto piloto que se assume como uma oportunidade para aprofundar as competências do Português com especial enfoque na matriz da cultura clássica europeia e do património arquitetónico de origem romana da região do Vale do Sousa.
Recurso ao crédito do p</t>
  </si>
  <si>
    <t xml:space="preserve">2  turmas de 5º ano
1 turma do 6.º ano
</t>
  </si>
  <si>
    <t>A Par … Eu escrevo</t>
  </si>
  <si>
    <t xml:space="preserve">Após o sucesso crescente das anteriores edições da publicação das histórias/trabalhos dos alunos do Agrupamento, elaboradas no âmbito da disciplina de Português e com ilustração das áreas EV/EVT com a colaboração dos pais e encarregados de educação, esta </t>
  </si>
  <si>
    <t>A Par … Eu trepo</t>
  </si>
  <si>
    <t>Conceção de um plano de melhoria pelos alunos (apoiados pelo DT/ tutor) com o objetivo de promover a corresponsabilização pela aprendizagem. Este plano de melhoria será operacionalizado através da formalização de um contrato negociado entre alunos e profe</t>
  </si>
  <si>
    <t>Alunos dos  9º ano, com retenção e/ou em risco de retenção</t>
  </si>
  <si>
    <t>Reflexos positivos</t>
  </si>
  <si>
    <t>Esta atividade, supervisionada pelo GPS e SPO, baseia-se na aplicação do PEP-CJ - Promoção de Experiências Positivas – Crianças e Jovens – programa de intervenção dirigido a crianças e jovens em idade escolar, centrado no ensino de competências de vida de</t>
  </si>
  <si>
    <t>Alunos do 3º ciclo, dos cursos vocacionais, no âmbito da formação complementar</t>
  </si>
  <si>
    <t xml:space="preserve"> Comportamento Escolar - GPS (Gabinete de Promoção do Sucesso)</t>
  </si>
  <si>
    <t>Comportamento escolar - existência de dinâmicas no GPS que divulgam a prevenção da indisciplina, concretizam a mediação de conflitos e monitorizam situações existentes.</t>
  </si>
  <si>
    <t>Alunos e  familias do agrupmento de escolas de Paredes</t>
  </si>
  <si>
    <t>Redes Sociais -- GPS (Gabinete de Promoção do Sucesso)</t>
  </si>
  <si>
    <t>Redes sociais de corresponsabilização educacional.</t>
  </si>
  <si>
    <t>Alunos e familias do agrupamento de escolas de Paredes</t>
  </si>
  <si>
    <t>Cumprimento do percurso Escolar - GPS (Gabinete de Promoção do Sucesso)</t>
  </si>
  <si>
    <t xml:space="preserve">A presente ação pretende aprofundar  dinâmicas de de contenção do absentismo e abandono escolar. Pretende-se também orientar os alunos ao longo do seu percurso, com encaminhamento após a conclusão do 3º ciclo, para respostas formativas adequadas aos seus </t>
  </si>
  <si>
    <t>A Par … Eu Passo</t>
  </si>
  <si>
    <t>A ação tutorial tem como objetivo a criação de uma figura de referência, de preferência o diretor de turma em articulação com o mediador social, que contribua para a satisfação  das necessidades dos alunos com o intuito de prevenir o desinvestimento do al</t>
  </si>
  <si>
    <t>Todos os alunos do 2º e 3º ciclo sinalizados / referenciados pelos seus diretores de turma, com elevadas taxas de insucesso escolar e/ou alunos carenciados com ou sem retaguarda familiar.</t>
  </si>
  <si>
    <t>ACAMPARTE</t>
  </si>
  <si>
    <t>O projeto ACAMP’ARTE, também designado por “Diversidade e Inclusão”, é um projeto socioeducativo dirigido aos alunos de etnia cigana deste agrupamento de escolas. A sua ação engloba a definição de medidas e estratégias educativas , com base no reconhecime</t>
  </si>
  <si>
    <t>Alunos de etnia cigana do Agrupamento de Escolas de Paredes e suas familias</t>
  </si>
  <si>
    <t xml:space="preserve">Bota Alegria </t>
  </si>
  <si>
    <t>Implementação de atividades lúdico-pedagógicas na escola EB 2/3 , em horário não letivo/intervalos e interrupções letivas, que contribuam para a melhoria do clima de escola bem como para a integração de alunos "diferentes"</t>
  </si>
  <si>
    <t>Alunos da escola EB 2/3 de Paredes</t>
  </si>
  <si>
    <t xml:space="preserve"> Rede de Apoio a Pais - RAP</t>
  </si>
  <si>
    <t>A Rede de Apoio a Pais - RAP é uma atividade que pretende facilitar a comunicação entre os pais/encarregados de educação e a escola, no sentido de reforçar a parceria e a colaboração entre estes dois agentes educativos; melhorar a capacitação parental; ga</t>
  </si>
  <si>
    <t>Pais/encarregados de educação dos alunos desde o jardim-de-infância até ao 3ºciclo do Agrupamento de Escolas de Paredes</t>
  </si>
  <si>
    <t>Pais e Filhos - Partilha de Leituras e preocupações</t>
  </si>
  <si>
    <t xml:space="preserve">Encontros, envolvendo pais e filhos, no sentido de promover a leitura e o desenvolvimento de competências de estudo.  </t>
  </si>
  <si>
    <t>Todos os alunos e encarregados de educação, em inicio de ciclo</t>
  </si>
  <si>
    <t>Comunidades reflexivas - Refletir é preciso</t>
  </si>
  <si>
    <t xml:space="preserve">Dinamização da reflexão sobre temas diversificados, nas estruturas de gestão pedagógica intermédia.
</t>
  </si>
  <si>
    <t>Todos os docentes do agrupamento</t>
  </si>
  <si>
    <t>Literacias de informação</t>
  </si>
  <si>
    <t>Realização de aulas na BE/CR, em articulação com as diferentes áreas disciplinares, a fim de desenvolver competências de literacia da informação</t>
  </si>
  <si>
    <t>Alunos dos 3º e 4º anos dos Centros Escolares; Alunos dos 5º, 6º e 7º. anos</t>
  </si>
  <si>
    <t>Tudo é avaliado: A gestão curricular envolve todo o conjunto de processos e procedimentos através dos quais se tomam as decisões necessárias quanto aos modos de implementação e organização de um currículo proposto, pretende-se com esta ação promover uma g</t>
  </si>
  <si>
    <t xml:space="preserve"> “Plano de desenvolvimento da Língua Portuguesa e Estrangeiras.”-2</t>
  </si>
  <si>
    <t xml:space="preserve">
Dar continuidade ao roteiro de trabalho, que permita fazer face às dificuldades diagnosticadas no que respeita às competências básicas no domínio da Língua Portuguesa e Língua Estrangeira. Dar continuidade à coadjuvação em sala de aula (Português e Inglê</t>
  </si>
  <si>
    <t>Língua Portuguesa: todos os alunos da Educação  Pré-Escolar  até ao 9ºano de Escolaridade; Línguas Estrangeiras:  AECs 1º Ciclo e do 5º ao 9º ano de Escolaridade.</t>
  </si>
  <si>
    <t>“Matemática 100 problemas.”-2</t>
  </si>
  <si>
    <t>Implementar trabalho cooperativo e colaborativo entre (professor- aluno; aluno- professor; aluno-aluno; professor - professor)…”Quem ensina, aprende duas vezes…” com partilha e interajuda no desenvolvimento de atividades de ensino/aprendizagem da matemáti</t>
  </si>
  <si>
    <t>Todos os alunos do 4º, 6º e 9º anos , preferencialmente.</t>
  </si>
  <si>
    <t>“ O mais próximo de mim.”-2</t>
  </si>
  <si>
    <t>Criação de um grupo de “tutores”/”apadrinhamento” para acompanharem os colegas do 5º ano- recém chegados à escola sede nos diferentes espaços escolares, contribuindo para uma integração rápida e simples evitando, confusões, conflitos, desânimos e, por vez</t>
  </si>
  <si>
    <t>Tutores/ Apadrinhamento:Alunos dos 5º e 9º anos escolaridade;Brigada Escolar:-alunos do 2º e 3º ciclo-voluntários.</t>
  </si>
  <si>
    <t>“Alimenta o Saber”  -2</t>
  </si>
  <si>
    <t>Dinamizar um “espaço de estudo aberto” onde os alunos poderão realizar planos de estudo pelo Diretor de Turma em Conselho de Turma, supervisionados pelos Coordenadores de Departamento, Coordenadores Disciplinares, Coordenadora dos Diretores de Turma e sem</t>
  </si>
  <si>
    <t>”Um por Todos e Todos por Um”-2</t>
  </si>
  <si>
    <t xml:space="preserve">
O Projeto ”Um por Todos e Todos por Um” surge da necessidade de mudança e melhoria do ambiente de trabalho na sala de aula/Escola, devendo contemplar o envolvimento dos próprios alunos, pais/ encarregados de educação nesse esforço de melhoria e a sua mot</t>
  </si>
  <si>
    <t>” Contrato Particular de definição de objetivos e metas pedagógicas”-2</t>
  </si>
  <si>
    <t>Aplica-se aos alunos que vão frequentar o 9.º Ano de Escolaridade visando melhorar os resultados escolares através de contratualizações de objetivos pedagógicos.</t>
  </si>
  <si>
    <t>Alunos do 9º Ano de Escolaridade.</t>
  </si>
  <si>
    <t>“Ensinar, Formar, Educar, Construir para Intervir”-2</t>
  </si>
  <si>
    <t xml:space="preserve">Dinamização de oficinas, ateliês, clubes,…, que proporcionem aos alunos novos espaços de aprendizagem, na área música, artes, saúde, segurança, ciência, ambiente e conhecimento do território,…etc. Também a continuidade do GAAF- Gabinete de apoio ao aluno </t>
  </si>
  <si>
    <t>Todos os alunos do Agrupamento; no caso da ação tutorial: Alunos identificados pelos conselhos de turma do 2º e 3º ciclo e posterior avaliação pelos elementos do GAAF.</t>
  </si>
  <si>
    <t>“Anda comigo à Escola.”-2</t>
  </si>
  <si>
    <t>Com o intuito de uma maior responsabilização dos Pais/ Encarregados de Educação no processo ensino/aprendizagem, pretende-se com esta ação delinear um conjunto de medidas assertivas promotoras de sucesso escolar dos alunos, em sintonia com os Pais/Encarre</t>
  </si>
  <si>
    <t xml:space="preserve">Filhos dos pais intervencionados. </t>
  </si>
  <si>
    <t>“Projeto“Crescer de forma saudável "-2</t>
  </si>
  <si>
    <t>Desenvolvimento de capacidades e atitudes, de forma sistémica (ecológica), que habilitem a comunidade escolar para ser capaz de lidar com os desafios do quotidiano ou com situações de saúde individual e de cuidados de higiene e alimentação de forma mais e</t>
  </si>
  <si>
    <t>Todos os alunos do Agrupamento, Pais/Encarregados de Educação -(Comunidade eucativa)</t>
  </si>
  <si>
    <t>DIFERENCIAR PARA UNIR</t>
  </si>
  <si>
    <t>Criação de assessorias pedagógicas às disciplinas de matemática ,  português e inglês no 2º e 3º ciclo.
Na disciplina dePortuguês serão abrangidas 10 turmas (4 do 2º ciclo e 6 do 3º ciclo)
Na disciplina dematemática serão abrangidas 13 turmas (4 do 2º cic</t>
  </si>
  <si>
    <t>Alunos do 2º e 3º ciclo</t>
  </si>
  <si>
    <t>Fundamentalis</t>
  </si>
  <si>
    <t>Utilização de um conjunto de professores, nomeadamente os professores de apoio educativo e eventuais recursos humanos a atribuir pelo projeto TEIP, no apoio pontual e específico a todos os alunos que sejam identificados pelo professor titular de turma, qu</t>
  </si>
  <si>
    <t>MatLab</t>
  </si>
  <si>
    <t>Dinamização de um espaço dedicado à Matemática com uma tripla função: divulgar aspetos lúdicos e experimentais da disciplina; desenvolver Planos de acompanhamento pedagógico; aplicar atividades de Desenvolvimento. (dependente dos horários dos alunos)</t>
  </si>
  <si>
    <t>Ciência para todos</t>
  </si>
  <si>
    <t>A atividade Ciência para Todos, pretende executar atividades laboratoriais e experimentais de forma mais concreta e consistente, levando os alunos a manipular materiais e a testar, em meio controlado, o trabalho que é normalmente realizado num laboratório</t>
  </si>
  <si>
    <t>Alunos do 1º , 2º e 3º ciclo</t>
  </si>
  <si>
    <t>Amiga Biblioteca</t>
  </si>
  <si>
    <t>Pretende-se dinamizar as bibliotecas escolares da EB1 de Fonte Coberta e da EB 2.3 de Souselo, através da promoção dos hábitos de leitura, de concursos da área das Línguas, da realização de atividades de promoção dos livros e da leitura, e do acompanhamen</t>
  </si>
  <si>
    <t>Articularis</t>
  </si>
  <si>
    <t>Esta atividade visa reforçar os mecanismos de articulação curricular existentes no Agrupamento. Para tal serão mantidos os grupos de trabalho interciclos já existentes e que  pretendemaprofundar o trabalho já realizado, nomeadamente: 1.  Identificação das</t>
  </si>
  <si>
    <t xml:space="preserve">Docentes do agrupamento; Alunos do 1º, 2º e 3º ciclo; </t>
  </si>
  <si>
    <t>Laboratório de Inglês</t>
  </si>
  <si>
    <t>Tendo como referentes os resultados escolares à disciplina de Inglês, que se agravam ao longo dos ciclos, uma vez que os alunos não apresentam, no final de ciclo, o perfil desejado. A atividade tem como objetivo central diversificar a experiência educativ</t>
  </si>
  <si>
    <t>Histórias para crescer</t>
  </si>
  <si>
    <t xml:space="preserve">
Continuidade do projeto transversal "Histórias para crescer", que visa melhorar as competências dos alunos  no uso da língua materna e a promoção de valores de cidadania.
Genericamente serão selecionados diversos contos que serão trabalhados pelos docent</t>
  </si>
  <si>
    <t>Docentes do agrupamento; Alunos do 1º, 2º e 3º ciclo; Encarregados de educação</t>
  </si>
  <si>
    <t>ESTRELA POLAR</t>
  </si>
  <si>
    <t>Criação de uma equipa multidisciplinar com os diversos agentes da comunidade.
Atuação da equipa multidisciplinar no despiste, encaminhamento e intervenção sistémica das famílias e alunos em risco, nas diversas áreas.
Esta ação integra também o Gabinete de</t>
  </si>
  <si>
    <t>RUMO</t>
  </si>
  <si>
    <t>Este projeto visa auxiliar e acompanhar os alunos que se encontram em situações que podem colocar em causa o seu sucesso escolar devido às suas baixas competências sociais e pessoais. A atividade prevê o acompanhamento personalizado do aluno por um docent</t>
  </si>
  <si>
    <t>MAOS</t>
  </si>
  <si>
    <t xml:space="preserve">O Clube das MAOS, Malta Assistente Operacional da Saúde, é uma extensão da atividade do Projeto de Educação para a Saúde, PES, direcionado essencialmente de e para alunos e encarregados de educação.
Neste âmbito, serão desenvolvidas atividades discutidas </t>
  </si>
  <si>
    <t>Alunos do 1º, 2º e 3º ciclo; encarregados de educação</t>
  </si>
  <si>
    <t>Tecn'arte EE</t>
  </si>
  <si>
    <t>Criação de um espaço/oficina  para desenvolvimento artístico destinado  aos encarregados de educação, promovendo assim a sua identificação com a escola. As oficinas funcionarão semanalmente com 15 EE por sala. (esta ação deveria estar incluída num eixo "R</t>
  </si>
  <si>
    <t>Encarregados de educação</t>
  </si>
  <si>
    <t>Tecn'arte Alunos</t>
  </si>
  <si>
    <t>Criação de oficinas de desenvolvimento artístico destinadas a alunos. Serão desenvolvidas atividades na área da música, artes visuais, arte dramática, fotografia.</t>
  </si>
  <si>
    <t>Viver a escola</t>
  </si>
  <si>
    <t xml:space="preserve">Esta ação visa promover a identificação dos alunos com a cultura escolar, aumentando dessa forma a relação de pertença com a escola, com a consequente diminuição dos casos de indisciplina ou absentismo.
È uma ação multidisciplinar que inclui:
1. Promoção </t>
  </si>
  <si>
    <t>Estudar na Escola</t>
  </si>
  <si>
    <t>Criação de uma sala de estudo destinada a acompanhar e apoiar os alunos na realização das suas tarefas diárias. Será um espaço que funcionará diariamente por um  período 90m correspondentes ao momento em que os alunos têm menos aulas. Os alunos serão indi</t>
  </si>
  <si>
    <t>Partilha pedagógica</t>
  </si>
  <si>
    <t xml:space="preserve">São  as inegáveis vantagens da partilha pedagógica. 
.Numa perspetiva organizacional pode ser considerada como uma habilidade/competência de análise do passado, análise do presente e análise, prevendo, o futuro.
A função desta partilha será fornecer  uma </t>
  </si>
  <si>
    <t>Docentes do 1º, 2º e 3º ciclos</t>
  </si>
  <si>
    <t>A monitorização será efetuada por uma equipa de docentes capaz de avaliar a eficácia do desenvolvimento do projeto, bem como propor, em tempo útil, a introdução das  reformulações que julgue necessárias para o seu sucesso. Constituição da equipa: Coordena</t>
  </si>
  <si>
    <t>Todos os intervenientes nas açções e respetivos resultados</t>
  </si>
  <si>
    <t>Reduzir para aumentar (1º ciclo)</t>
  </si>
  <si>
    <t>As assessorias serão efetuadas, preferencialmente em parceria com o professsor titular, em contexto de sala de aula e esporadicamente em espaço autónomo. Serão implementadas estratégias de diferenciação pedagógica articuladas entre o professor titular e o</t>
  </si>
  <si>
    <t>Alunos dos Centros Escolares.</t>
  </si>
  <si>
    <t>Reduzir para aumentar (2º ciclo)</t>
  </si>
  <si>
    <t xml:space="preserve">As assessorias serão implementadas através da criação de grupos de homogeneidade relativa na disciplina de Português e Matemática. O trabalho de assessoria procurará atrvés da diferenciação pedagógica, colmatar as lacunas a nível de pré requisitos para a </t>
  </si>
  <si>
    <t>As turmas serão selecionadas mediante os resultados da avaliação diagnóstica realizada nas disciplinas de Português e Matemática</t>
  </si>
  <si>
    <t>Apoio individualizado</t>
  </si>
  <si>
    <t>Frequência de 3 sessões semanais de ca+, de 45 minutos, em regime de rotatividade às disciplinas de Português, Inglês e Matemática nos 5º e 6º anos de escolaridade, e Matemática Fisica e Química e Biologia e Geologia, no 10º ano de escolaridade. A frequên</t>
  </si>
  <si>
    <t>Alunos dos 5º e 6º anos com dificuldades nas disciplinas de Língua Portuguesa, Inglês e Matemática e no ensino secundário aos alunos com dificuldades nas disciplinas de Matemática, Física e Química A e Biologia e Geologia.</t>
  </si>
  <si>
    <t>Projeto + Cincos</t>
  </si>
  <si>
    <t>O Projeto +Cincos é a implementação do Programa Mais Sucesso Escolar-Tipologia Fénix, programa apoiado pelo Ministério da Educação, na Secundária Dom Egas Moniz,
visando essencialmente a melhoria dos resultados escolares. É um projeto que assenta na difer</t>
  </si>
  <si>
    <t>Alunos do 3ºciclo, que tenham dificuldades nas disciplinas selecionadas ou que manifestem grandes capacidades</t>
  </si>
  <si>
    <t>Acompanhar é o que está a dar - Ação Tutorial</t>
  </si>
  <si>
    <t xml:space="preserve">As tutorias serão realizadas após sinalização do conselho de turma e com concordância do EE. As tutorias pedagógicas realizar-se-ão em gabinete ou na sala de aula. O trabalho tutorial será efetuado em articulação com o diretor de turma , técnicos do GAAF </t>
  </si>
  <si>
    <t>Alunos referenciados nos Conselhos de turma ou pelo diretor de turma como necessitando de apoio na organização das suas tarefas escolares.</t>
  </si>
  <si>
    <t>Acompanhar é o que está a dar - GAAF</t>
  </si>
  <si>
    <t>Acompanhar é o que está a dar" - Gabinete de apoio ao aluno e à família: Os alunos em risco de abandono ou de absentismo, bem como os alunos com problemas comportamentais, são sinalizados e encaminhados para GAAF que elaborará um plano de intervenção, vis</t>
  </si>
  <si>
    <t>Alunos sinalizados como estando em  abandono ou em imcumprimento reiterado do dever de assiduidade e alunos que revelem problemas de socialização ou disciplinares.</t>
  </si>
  <si>
    <t>Acompanhar para colaborar- GAAF</t>
  </si>
  <si>
    <t>Acompanhar é o que está a dar" - Gabinete de apoio ao aluno e à família: o gabinete irá trabalhar com famílias disfuncionais, tentando colmatar problemas detetados no espaço escola. Este trabalho irá continuar a ser articulado com a rede social do concelh</t>
  </si>
  <si>
    <t>Pais inscritos nas ações de formação. Pais dos alunos com problema a nível de sucesso escolar ou comportamentais.</t>
  </si>
  <si>
    <t>Partilhar para Melhorar -ESPIRAL</t>
  </si>
  <si>
    <t>Constituição de uma equipa líder de fomento de trabalho colaborativo entre professores; Definição de procedimentos para produção de materiais e /ou atividades em torno de um desígnio comum; Construção de uma "check-list" de suporte à observação de aulas.</t>
  </si>
  <si>
    <t>Docentes de todo a Agrupamento.</t>
  </si>
  <si>
    <t>Partilhar para Melhorar -FORUM PERMANENTE</t>
  </si>
  <si>
    <t>Espaço mensal, à hora de almoço, para debate de uma ideia, apresentação de propostas ou trabalhos. Aberto a toda a comunidade educativa.</t>
  </si>
  <si>
    <t>Toda a Comunidade Educatica.</t>
  </si>
  <si>
    <t>Partilhar para Melhorar -CAMINHOS TRILHADOS</t>
  </si>
  <si>
    <t>Testemunho de personalidades socialmente reconhecidas sobre a importância do estudo nas suas vidas.</t>
  </si>
  <si>
    <t>A avaliação do projeto constitui um meio essencial para a melhoria da intervenção, ajudando os professores e técnicos a perceber o que resulta ou não funciona e a tomar decisões informadas sobre se as atividades avaliadas devem continuar a serem implement</t>
  </si>
  <si>
    <t>Alunos 1º, 2º, 3º ciclo, Secundário.</t>
  </si>
  <si>
    <t>Turmas de Ancoragem</t>
  </si>
  <si>
    <t>São turmas sem alunos fixos que têm como característica comum o facto de terem um desfasamento entre o ano de matrícula e as aprendizagens adquiridas. O facto de serem turmas pequenas (com o máximo de 8 alunos), permite a adopção de metodologias mais espe</t>
  </si>
  <si>
    <t>Alunos do 2º ao 4º ano de escolaridade;</t>
  </si>
  <si>
    <t>Apoiar para Recuperar</t>
  </si>
  <si>
    <t xml:space="preserve">Apoiar os alunos que manifestam dificuldades de aprendizagem a Língua Portuguesa e a Matemática. A atividade “Apoiar para Recuperar” subdivide-se em dois tipos de apoio:• A constituição de grupos de alunos para apoio às dificuldades a Língua Portuguesa e </t>
  </si>
  <si>
    <t>Todos os alunos  do 1º ciclo</t>
  </si>
  <si>
    <t>Turmas Virtuais</t>
  </si>
  <si>
    <t>São turmas sem alunos fixos que têm como característica comum o facto de todos os alunos pertencerem ao mesmo ano de escolaridade e apresentarem um perfil cognitivo semelhante, direccionado às disciplinas de Matemática e Lingua Portuguesa permitindo ao do</t>
  </si>
  <si>
    <t>Alunos do 5º ao 9º ano de escolaridade</t>
  </si>
  <si>
    <t xml:space="preserve">Gabinete de Apoio ao Aluno e à Familia </t>
  </si>
  <si>
    <t>O Gabinete de Apoio ao Aluno e à Família coopera na reorientação dos projetos educativos dos alunos, promovendo a ligação às famílias dos alunos, colaborando com o trabalho de diretores de turma. Avalia os alunos, identifica as suas dificuldades e estabel</t>
  </si>
  <si>
    <t>GAAF - Aula de Convivência</t>
  </si>
  <si>
    <t>A Aula de Convivência é uma medida para tentar melhorar as condutas e atitudes dos alunos que apresentam dificuldades na convivência e  melhorar o clima nos grupos-turma e na escola. A Aula de Convivência pretende ser um espaço onde se ajuda o aluno a ref</t>
  </si>
  <si>
    <t>Todos os alunos do 2º,3º ciclos e Secundário</t>
  </si>
  <si>
    <t>GAAF - Projeto de Mediação Escolar</t>
  </si>
  <si>
    <t>A mediação de conflitos em contexto escolar apresenta-se como uma excelente ferramenta educativo-pedagógica que proporciona aos alunos e comunidade educativa a aquisição de competências que permitem reforçar a convivialidade e cooperação dentro da sala de</t>
  </si>
  <si>
    <t>GAAF - Escola de Pais</t>
  </si>
  <si>
    <t>Com esta atividade pretende-se estabelecer relações de proximidade entre a escola e as familias dos nossos alunos, com maior incidência e pais pouco envolvidos no processo de desenvolvimento e aprendizagem dos seus educandos. Melhorando e promovendo a qua</t>
  </si>
  <si>
    <t xml:space="preserve">Todos os Encarregados de Educação </t>
  </si>
  <si>
    <t>GAAF - Tutorias</t>
  </si>
  <si>
    <t>Esta atividade visa a concretização de práticas educativas, para combater o abandono e o absentismo e insucesso escolar, facilitar a integração dos alunos na comunidade educativa, fomentar a sociabilidade e promover a cidadania. São destinatários alunos d</t>
  </si>
  <si>
    <t>Todos os alunos com dificuldades a nível atitudinal, motivacional e educativo.</t>
  </si>
  <si>
    <t>A importância de um olhar externo ao agrupamento  para análise e reflexão dos caminhos definidos no projeto: a necessidade do acompanhamento de técnicos especializados nas áreas da execução pedagógica e financeira.</t>
  </si>
  <si>
    <t>COMPLEMENTO DIRETO</t>
  </si>
  <si>
    <t>Intervenção dirigida a alunos do 1º Ciclo do Agrupamento. (Apoio a grupos de  alunos que revelem ritmos de aprendizagem mais lenta, no sentido de acompanhar os programas curriculares).</t>
  </si>
  <si>
    <t xml:space="preserve">2.º , 3º e 4.º anos </t>
  </si>
  <si>
    <t>ASSESSORIAS PEDAGÓGICAS PORTUGUÊS/OFICINA DE ESCRITA</t>
  </si>
  <si>
    <t>Assessorias pedagógicas a Português em contexto de sala de aula, diversificando e adequando estratégias às necessidades específicas de cada aluno/turma com base numa metodologia ativa e participada entre Pares Pedagógicos.</t>
  </si>
  <si>
    <t>2º e 3º ciclos</t>
  </si>
  <si>
    <t>ASSESSORIAS PEDAGÓGICAS MATEMÁTICA</t>
  </si>
  <si>
    <t xml:space="preserve"> Assessorias pedagógica a Matemática em contexto de sala de aula, diversificando e adequando estratégias às necessidades específicas de cada aluno/turma com base numa metodologia activa e participada entre Pares Pedagógicos. </t>
  </si>
  <si>
    <t>PROJETO PORMAT 5</t>
  </si>
  <si>
    <t xml:space="preserve">Espaço de partilha de práticas pedagógicas entre docentes dos 1º e 2º ciclos, ao nível das disciplinas de Portugês e Matemática, com recurso à implementação da: 1- Criação de um banco de materiais pedagógicos (port/mat); 2 - Coadjuvação/Apoio educativo a </t>
  </si>
  <si>
    <t>5º ano (turmas identificadas: 5ºB; C, D, F)</t>
  </si>
  <si>
    <t>COADJUVAÇÃO 2º e 3º CICLOS</t>
  </si>
  <si>
    <t>Coadjuvação curricular de reforço e suporte aos 2º e 3º ciclos, nas discipliinas de Português e Matemática. As horas de coadjuvação serão garantidas pelas horas da componente não letiva (Artº 79º e componente de estabelecimento)</t>
  </si>
  <si>
    <t>Turmas a identificar do 5º ao 9º ano</t>
  </si>
  <si>
    <t>GABINETE PSICOLOGIA</t>
  </si>
  <si>
    <t>Intervenção no desenvolvimento humano, apoiando alunos em todas as situações problemáticas pessoais e interpessoais e ainda orientação vocacional.</t>
  </si>
  <si>
    <t>1º, 2º, 3º Ciclos</t>
  </si>
  <si>
    <t>GABINETE AÇÃO SOCIAL</t>
  </si>
  <si>
    <t>Espaço que pretende identificar/diagnosticar necessidades e problemas sociais  e intervir “caso a caso” e  encontrar as respostas que mais se adequem a cada situação, apoiando as famílias através dos alunos.</t>
  </si>
  <si>
    <t>PROJETO ORKESTRA</t>
  </si>
  <si>
    <t>Projeto de desenvolvimento educativo, de inclusão, onde se desenvolvem capacidades e talentos através da arte. É um espaço em que a expressão dramática, através de estratégias de consciencialização do corpo, explora a capacidade de expressão musical, visu</t>
  </si>
  <si>
    <t>Do 5º ano ao 9º ano</t>
  </si>
  <si>
    <t>DESDOBRAMENTO A PORTUGUÊS E MATEMÁTICA</t>
  </si>
  <si>
    <t>Desdobramento das turmas de 7º ano, uma vez por semana, às disciplinas de Português e Matemática. Esta ação não aumenta o nº da carga letiva para o s alunos, porém ao horário do professor corresponderá mais um tempo letivo. A ação decorrerá com os profess</t>
  </si>
  <si>
    <t>A BRINCAR É QUE A GENTE SE ENTENDE</t>
  </si>
  <si>
    <t xml:space="preserve"> Animação Sóciocultural - Animação de recreios, em tempo de férias, de clubes (Clube das mães)</t>
  </si>
  <si>
    <t>PLANO DE CONVIVÊNCIA DE AGRUPAMENTO</t>
  </si>
  <si>
    <t>Desenvolvimento de um plano de convivência transversal a todo o agrupamento através do qual se efetuem aprendizagens fundamentais dos cenários de cidadania pelos quais lutamos e que se resume em assegurar à comunidade educativa a oportunidade de se enriqu</t>
  </si>
  <si>
    <t>Do pré-escolar ao 3º ciclo</t>
  </si>
  <si>
    <t>PARTILHAR PRA MELHORAR</t>
  </si>
  <si>
    <t>Espaço de trabalho colaborativo entre os professores do 1º ciclo, possibilitando processos de desenvolvimento profissional, no sentido de adquirir uma dimensão reflexiva e auto-formativa  práticas de cada docente, enriquecimento do seu conhecimento, as su</t>
  </si>
  <si>
    <t>Docente e alunos do 1º Ciclo</t>
  </si>
  <si>
    <t>Processo de avaliação interna do agrupamento</t>
  </si>
  <si>
    <t>A equipa de avaliação interna: docentes de todos os graus e níveis de ensino, pessoal não docente, alunos, Pais e encarregados de educação e representante da autarquia.</t>
  </si>
  <si>
    <t>Assessorias  e apoios</t>
  </si>
  <si>
    <t xml:space="preserve">Assessorias às aprendizagens por grupos de nível, dentro ou fora do espaço da aula, no ensino básico. No ensino secundário são realizados apoios às aprendizagens fora do espaço da aula, preferencialmente nas disciplinas sujeitas a avaliação externa. </t>
  </si>
  <si>
    <t>Alunos dos 1º, 2º e 3º ciclos, ensino secundário.</t>
  </si>
  <si>
    <t>Escola em movimento</t>
  </si>
  <si>
    <t>Desenvolvimento de atividades previstas no Plano Anual de Atividades no âmbito  das diferentes áreas disciplinares.</t>
  </si>
  <si>
    <t>Toda a comunidade escolar: alunos do Pré-escolar, 1º, 2º e 3º ciclos, ensino secundário e Centro para a Quallificação e Ensino Profissional (CQEP).</t>
  </si>
  <si>
    <t>Gabinete cívico</t>
  </si>
  <si>
    <t>Mediação e resolução de conflitos e incidentes interpessoais, realizada nos 2 Gabinetes Civicos, quer individualmente, quer em pequeno grupo. Acompanhamento dos alunos sujeitos a medida corretiva de saída de sala de aula. Desenvolvimento de projetos/ açõe</t>
  </si>
  <si>
    <t>Alunos do 2º e 3º ciclos, ensino secundário.</t>
  </si>
  <si>
    <t>Gabinete de apoio ao aluno e à família</t>
  </si>
  <si>
    <t>Apoios diretos e indiretos a alunos e familias desenvolvidos nos 2 GAAF´s, quer individualmente, quer em pequeno grupo. Realização de encontros, seminários e workshop´s temáticos nas várias unidades orgânicas do agrupamento. Desenvolvimento de projetos de</t>
  </si>
  <si>
    <t>Toda a comunidade escolar: alunos do Pré-escolar, 1º, 2º e 3º ciclos, ensino secundário e CQEP; Pais e encarregados de Educação; Pessoal docente e não docente.</t>
  </si>
  <si>
    <t>Familias e Comunidade em Movimento</t>
  </si>
  <si>
    <t>Dinamização de atividades, nas várias unidades orgânicas, abertas às familias e à comunidade, previstas no Plano Anual de Atividades (PAA), no âmbito das diferentes áreas curriculares.</t>
  </si>
  <si>
    <t>Toda a comunidade escolar: alunos do Pré-escolar, 1º, 2º e 3º ciclos, ensino secundário e Centro para a Quallificação e Ensino Profissional (CQEP); Pais e encarregados de Educação; Pessoal docente e não docente.</t>
  </si>
  <si>
    <t>Gestão intermédia</t>
  </si>
  <si>
    <t>Desenvolvimento qualitativo da gestão no âmbito das suas competências em cada coordenação/ subcoordenação; Fomentar o envolvimento do pessoal docente nas diferentes atividades.</t>
  </si>
  <si>
    <t>Desenvolvimento de atividades previstas no Plano Anual de Atividades no âmbito das diferentes áreas disciplinares.</t>
  </si>
  <si>
    <t>Articulação Curricular Vertical e Horizontal</t>
  </si>
  <si>
    <t>Reuniões e comunicação entre os docentes</t>
  </si>
  <si>
    <t>Gestão de informação pelos Diretores de turma</t>
  </si>
  <si>
    <t>Reuniões dos Pais e encarregados de educação com o DT em grupo/ turma ou individualmente, por contacto telefónico ou presencial, programado ou espontâneo.</t>
  </si>
  <si>
    <t>Dinamização de atividades, nas várias unidades orgânicas, abertas às familias e à comunidade, previstas no Plano Anual de Atividades (PAA), no âmbito das diferentes áreas disciplinares.</t>
  </si>
  <si>
    <t>Equipa que recolhe e divulga sistematicamente dados acerca dos resultados e das atividades que decorrem da implementação do projeto de modo a permitir estabelecer conclusões sobre o grau de concretização dos objetivos para melhorar a eficácia do projeto e</t>
  </si>
  <si>
    <t>Articulação interciclos</t>
  </si>
  <si>
    <t>Medidas de articulação entre os diversos anos / ciclos</t>
  </si>
  <si>
    <t>Grupos de docência</t>
  </si>
  <si>
    <t>Percursos de leitura e escrita</t>
  </si>
  <si>
    <t>Projeto de prevenção / intervenção precoce em variáveis determinantes para a aprendizagem da leitura / escrita: Consciênca fonológica, Análise, Segmentação e Síntese fonológicas, Vocabulário, Menória operatória, Pensamento simbólico, Contacto com o escrit</t>
  </si>
  <si>
    <t>Alunos que evidenciam desfasamento nas competencias necessárias ao início da escolaridade.</t>
  </si>
  <si>
    <t>Turma Aprender Mais</t>
  </si>
  <si>
    <t>Continuação do prrojeto: 2 turmas do 6º ano e 2 turmas do 8º ano organizadas segundo a homogeneidade relativa de modo a que as duas turmas contemplem alunos com dificuldades de aprendizagem a Lingua Portuguesa , Matemática e Inglês. Esta tipologia permite</t>
  </si>
  <si>
    <t>Duas turmas do 6º e duas do 8º ano.</t>
  </si>
  <si>
    <t>Quadro de Honra e Mérito</t>
  </si>
  <si>
    <t>Os Quadros de Honra  e Mérito destinam-se a tornar visível o reconhecimento de aptidões e  atitudes dos alunos que tenham evidenciado valor e mérito nos domínios cognitivos, cultural, pessoal, social ou desportivo</t>
  </si>
  <si>
    <t>Todos os alunos do 1º, 2º e 3º ciclo</t>
  </si>
  <si>
    <t>Palavras com Ciência</t>
  </si>
  <si>
    <t xml:space="preserve">Sessões práticas em que docentes de diferentes áreas disciplinares se deslocam aos JI  com o objetivo de aproximar as crianças da ciência, abrir caminhos de interesses curiosidade, que enriquecem o seu desenvolvimento global.
</t>
  </si>
  <si>
    <t>Alunos do JI</t>
  </si>
  <si>
    <t>Implementação de uma sala em que os alunos do 2º e 3º ciclo frequentam a sala em regime livre/ por indicação do C. Turma, em tempo extra curricular. Os alunos serão orientados por docentes de várias disciplinas. Será elaborado um horário de acordo com a d</t>
  </si>
  <si>
    <t>Apoio Educativo</t>
  </si>
  <si>
    <t xml:space="preserve">Apoio educativo organizado para grupos de alunos que manifestem dificuldades de aprendizagem nas diferentes disciplinas do currículo, aplicando estratégias de diferenciação pedagógica . Um tempo semanal - extra horário </t>
  </si>
  <si>
    <t xml:space="preserve">Projeto CSMP ( Comprehensive School Mathematics Program ) </t>
  </si>
  <si>
    <t>Projeto CSMP ( Comprehensive School Mathematics Program ) Este projeto será aplicado na disciplina de matemática em todos os primeiros anos de escolaridade durante o ano letivo 2013.2014. Terá continuidade nos anos seguintes.</t>
  </si>
  <si>
    <t>Todos os alunos do 1º ano de escolaridade</t>
  </si>
  <si>
    <t>CODOCENCIA</t>
  </si>
  <si>
    <t>Projeto de trabalho colaborativo entre dois docentes na mesma turma em contexto sala de aula</t>
  </si>
  <si>
    <t>Todos os alunos do 2º ano de escolaridade</t>
  </si>
  <si>
    <t xml:space="preserve">Assessorias ao 1º ciclo </t>
  </si>
  <si>
    <t>Projeto de auxílio aos alunos com dificuldades de aprendizagem, utilizando atividades distintas em contexto de sala de aula com apoio de um segundo professor</t>
  </si>
  <si>
    <t>Todos os alunos do 4º ano</t>
  </si>
  <si>
    <t>Projeto de prevenção e de intervenção nos casos de risco, de problemas de comportamento, problemas emocionais, casos de abandono e de absentismo.  Consiste numa equipa multidisciplinar (Educadora Social, Professora Mediadora Educativa, Professora Coordena</t>
  </si>
  <si>
    <t>Alunos do território e familias de risco</t>
  </si>
  <si>
    <t>Sessões de trabalho dinamizadas por uma rede de professores tutores , centradas na organização do material e caderno diário do aluno, na reflexão conjunta sobre dificuldades de atitude / comportamento, gestão do tempo de estudo, dificuldades pessoais e fa</t>
  </si>
  <si>
    <t>Alunos em situação disfuncional face ao progresso na escolaridade</t>
  </si>
  <si>
    <t>Workshops</t>
  </si>
  <si>
    <t xml:space="preserve">Sessões teórico-práticoas destinadas à comunidade escolar, que constituem momentos de debate e reflexão, subordinadas a temáticas diversificadas </t>
  </si>
  <si>
    <t>comunidade educativa</t>
  </si>
  <si>
    <t>Artes na escola</t>
  </si>
  <si>
    <t>Oferta de atividades extracurriculares facultativas, nas áreas de Educação musical (Guitarra); Educação Física (dança), Educ. Visual  e Ed. Tecnológica (Pintura, Arte urbana) e multidisciplinar (Clube Multiarte - teatro, percussao e moda)</t>
  </si>
  <si>
    <t>Alunos da EB 2,3</t>
  </si>
  <si>
    <t>Clubes para todos</t>
  </si>
  <si>
    <t xml:space="preserve">Criaçao de clubes para apoio às aprendizagens de alunos com dificuldades acentuadas de autonomia (culinária,bóccia, inglês, horta pedagógica, ciências para a vida, artes, informática) </t>
  </si>
  <si>
    <t xml:space="preserve">Alunos que evidenciam dificuldades acentuadas de autonomia da escola EB 2,3 </t>
  </si>
  <si>
    <t>Assessorias a Português</t>
  </si>
  <si>
    <t>Projeto de auxílio aos alunos com dificuldades de aprendizagem, utilizando mais atividades distintas em contexto de aula, com apoio de um segundo professor.</t>
  </si>
  <si>
    <t>Alunos com dificuldades de aprendizagem de 5º e7º anos.</t>
  </si>
  <si>
    <t>Ler a Valer</t>
  </si>
  <si>
    <t>Grupo de  alunos que são selecionados pelo professor de português, de acordo com as metas da leitura, seguidamente vão para a biblioteca para treinar a leitura, que mais tarde será apresentada às turmas.</t>
  </si>
  <si>
    <t>Assessorias a Matemática</t>
  </si>
  <si>
    <t>Todos os alunos do 2º e 3º ciclos</t>
  </si>
  <si>
    <t>Problema do mês</t>
  </si>
  <si>
    <t xml:space="preserve">Projeto de desenvolvimento dos conhecimentos matemáticos. Periodicidade: uma vez por mês. Divulgação  de resultados: afixação em placard próprio; </t>
  </si>
  <si>
    <t>Alunos do 2º e 3ºs ciclos</t>
  </si>
  <si>
    <t xml:space="preserve">O Observatório Educativo propõe-se implementar um plano de melhoria e monitorização alicerçado nos fundamentos do modelo de autoavaliação definido e, simultaneamente promover a reflexão e formação de toda a comunidade escolar. </t>
  </si>
  <si>
    <t>Todo o AEP</t>
  </si>
  <si>
    <t>DISCIPLINA MAIS</t>
  </si>
  <si>
    <t>Atividades de pendor curricular e de competências transversais (grupos de 10 alunos, após seleção realizada), reativando aprendizagens efetivas e motivando para o conjunto de tarefas necessárias ao sucesso. Cada grupo de alunos deverá ter um número de sem</t>
  </si>
  <si>
    <t>Alunos do 7.º, 8.º e 9.º anos</t>
  </si>
  <si>
    <t>ABC… DE TUDO</t>
  </si>
  <si>
    <t>Apoiar em pequeno grupo alunos com dificuldades de aprendizagem na leitura, escrita e cálculo numérico, apoiando planos de recuperação e acompanhamento dos alunos em articulação com os docentes titulares de turma, através de atividades de estimulação em p</t>
  </si>
  <si>
    <t>1CEB (com principal enfoque no 1.º e 2.º ano) e 2CEB (com enfoque no 5.º ano)</t>
  </si>
  <si>
    <t>INTERVENÇÃO PSICOPEDAGÓGICA</t>
  </si>
  <si>
    <t>Intervenção dos serviços de psicologia nos 17 territórios educativos do Agrupamento (nos 8 jardins de infância, 8 escolas de 1º ciclo e escola sede - EB2.3), dando apoio aos docentes e pais nomeadamente na problemática das dificuldades de aprendizagem. Co</t>
  </si>
  <si>
    <t>EM GRUPO APRENDEMOS MELHOR</t>
  </si>
  <si>
    <t>Este plano de ação visa promover a articulação entre ciclos e a utilização das TIC, potenciar as ciências experimentais e articular os apoios educativos propostos pelas diferentes disciplinas através de: criação de Oficinas de Aprendizagem, dinamização de</t>
  </si>
  <si>
    <t>GABINETE APAZIGUA – Prevenção e Mediação de conflitos</t>
  </si>
  <si>
    <t>Criação de programas de prevenção da indisciplina e violência; Encontros de alunos na assembleia; Ações de formação a discentes; Processos de mediação de conflitos; Atividades de prevenção do bullying entre pares; apoio a vítimas de bullying; trabalho com</t>
  </si>
  <si>
    <t>ACOMPANHAMENTO TUTORIAL</t>
  </si>
  <si>
    <t>Sinalização e acompanhamento de alunos em risco sociofamiliar e em risco de absentismo/abandono escolar e com insucesso escolar, alterando atitudes e comportamentos mais proactivos com as aprendizagens escolares e inserção na comunidade. (Nota: plano de a</t>
  </si>
  <si>
    <t>Alunos do 2CEB e 3CEB</t>
  </si>
  <si>
    <t>AR.AN.DO – ocupação lúdica dos tempos livres dos alunos</t>
  </si>
  <si>
    <t>Dinamizar atividades de cariz cultural e desportivo junto dos alunos do Agrupamento, melhorando a sua integração escolar e apoiando a consolidação dos seus projetos de vida.</t>
  </si>
  <si>
    <t>GPS - Gabinete de Promoção Social</t>
  </si>
  <si>
    <t xml:space="preserve">Apoio à construção de projetos de vida dos alunos e das suas famílias com vista a reduzir o risco de exclusão social e de abandono escolar. Apoio a diretores de turma e docentes titulares de turma nos casos de abandono e absentismo escolar; Monitorização </t>
  </si>
  <si>
    <t>GABINETE DO ALUNO</t>
  </si>
  <si>
    <t>Criar um clima de Escola positivo, onde os alunos possam ter oportunidade: de colaborar entre si quer a nível académico; organização de sala de aula; de envolvimento em atividades que contribuam para a melhoria do seu comportamento e promovam a educação c</t>
  </si>
  <si>
    <t>Alunos do 1CEB,  2CEB e 3CEB</t>
  </si>
  <si>
    <t>Plano de Turma - DO PROJETO À PRÁTICA</t>
  </si>
  <si>
    <t>Promover a articulação dos Planos de Turma entre si e destes com o Projeto Educativo/ TEIP, fomentando uma maior orientação destes para a resolução dos problemas dos alunos e para a melhoria do sucesso escolar. (Nota: plano de ação desenvolvido com recurs</t>
  </si>
  <si>
    <t>2, 3CEB</t>
  </si>
  <si>
    <t>CRESCER.COM PROMOÇÃO E ACONSELHAMENTO EM SAÚDE e BEM ESTAR</t>
  </si>
  <si>
    <t xml:space="preserve">Promoção de atividades de saúde e bem estar para os alunos do Agrupamento com vista a melhorar os indicadores de saúde a nível concelhio. Promover a auto-estima dos alunos mais estigmatizados pela pobreza material e funcional, colmatando algumas das suas </t>
  </si>
  <si>
    <t>Monitorização e auto-avaliação de escola. Actividades de promoção de uma cultura de melhoria continuada a todos os níveis.</t>
  </si>
  <si>
    <t>Assessorias a LP e Mat 2º e 3º ciclos</t>
  </si>
  <si>
    <t>Assessorias - Actividades didáctico-pedagógicas de apoio em sala de aula desenvolvidas por um professor assessor  que visam a melhoria das competências exigidas em Língua Portuguesa e Matemática.</t>
  </si>
  <si>
    <t>Alunos do 2º e 3º ciclos com dificuldades às disciplinas de Lingua Portuguesa e Matemática</t>
  </si>
  <si>
    <t>Educação socio-cultural -</t>
  </si>
  <si>
    <t>Enimação socio-cultural - Desenvolvimento de ações socioeducativas, que visam o incremento da motivação, do gosto pela escola e a aquisição de competências “do saber, do ser e do estar”, da assertividade e da postura cívica.</t>
  </si>
  <si>
    <t>Alunos com problemas de indisciplina , absentismo e abandono escolar</t>
  </si>
  <si>
    <t xml:space="preserve">Mediação Educativa </t>
  </si>
  <si>
    <t>Mediação Educativa - Actividades socioeducativas com alunos e famílias em articulação com a comunidade educativa  e instituições de apoio social inseridas na comunidade.</t>
  </si>
  <si>
    <t>Alunos com problemas de indisciplina e absentismo escolar e risco de abandono</t>
  </si>
  <si>
    <t>Articulação curricular</t>
  </si>
  <si>
    <t>Articulação curricular- Ações que promovam a sequencialidade das aprendizagens e a articulação inter ciclos</t>
  </si>
  <si>
    <t>Acompanhamento  por docentes de alunos sinalizados pelo Conselho de Turma  que revelem dificuldades de organização e métodos de trabalho ou ainda problemas de comportamento ou de integração na turma e/ou escola</t>
  </si>
  <si>
    <t>Alunos sinalizados pelo Conselho de Turma do 2º e 3º ciclo  que revelem dificuldades de organização e métodos de trabalho ou ainda problemas de comportamento ou de integração na turma e/ou escola</t>
  </si>
  <si>
    <t>Ptrocesso interno de autorregulação</t>
  </si>
  <si>
    <t>Toda a comunidade escolar: docentes, formadores técnicos especializados, discentes</t>
  </si>
  <si>
    <t>Assessoria a Português e Matemática</t>
  </si>
  <si>
    <t>Os alunos com dificuldades de aprendizagem nas disciplina de Matemática e na disciplina de Português serão alvo de apoio pelo professor assessor que, em articulação com o professor titular da turma, desenvolve um Plano Individual de Trabalho. Fomentar prá</t>
  </si>
  <si>
    <t xml:space="preserve">Alunos do 1º ciclo </t>
  </si>
  <si>
    <t>Projeto Português Mais</t>
  </si>
  <si>
    <t>Criação grupos homogéneos de alunos por níveis de aprendizagem. Fomentar práticas de trabalho colaborativo entre docentes.</t>
  </si>
  <si>
    <t xml:space="preserve">Alunos dos 2º  e 3º ciclos </t>
  </si>
  <si>
    <t>Projeto Matemática Mais</t>
  </si>
  <si>
    <t xml:space="preserve">Alumos do 2º e 3º ciclos </t>
  </si>
  <si>
    <t>Intervenção Precoce em Terapia da Fala</t>
  </si>
  <si>
    <t xml:space="preserve">Intervenção precoce do terapeuta da fala  junto das crianças do pré-escolar e do 1º ciclo previamente avaliadas com problemas de perturbação articulatória e atraso do desenvolvimento da  linguagem.  Capacitação  dos professores e dos pais de técni cas de </t>
  </si>
  <si>
    <t>Alunos do pré-escolar e do 1º ciclo</t>
  </si>
  <si>
    <t>Intervenção Precoce em Psicologia</t>
  </si>
  <si>
    <t>O psicólogo faz intervenção individual e em grupo junto das crianças do 1º ciclo e das turmas mais problemáticas dos restantes ciclos e colabora na "Escola de Pais"</t>
  </si>
  <si>
    <t>Alunos do 1º ciclo sinalizados e grupos-turma dos restantes ciclos mais problemáticas</t>
  </si>
  <si>
    <t xml:space="preserve">Intervenções de tutoria direta, indireta e mista. </t>
  </si>
  <si>
    <t>Alunos de todos os níveis de ensino com dificuldades de organização do trabalho escolar, com fraca assiduidade,  que manifestam problemas disciplinares e em risco de insucesso ou abandono</t>
  </si>
  <si>
    <t>Gabinete de Apoio aos Alunos e às Famílias</t>
  </si>
  <si>
    <t xml:space="preserve">Dinamização do Gabinete de Apoio aos Alunos e às Famílias; 
Articulação com todos os agentes educativos
</t>
  </si>
  <si>
    <t>Projeto Contacto</t>
  </si>
  <si>
    <t xml:space="preserve">Dinamização pelas técnicas do GAAF de sessões  com os paispara o desenvolvimento de competências parentais.   </t>
  </si>
  <si>
    <t xml:space="preserve">Encarregados de Educação dos alunos do Agrupamento </t>
  </si>
  <si>
    <t>Auto-regulação: um caminho para a sustentabilidade</t>
  </si>
  <si>
    <t>Comunidade Escolar; Docentes/Formadores; Técnicos especializados e discentes</t>
  </si>
  <si>
    <t>Incluir para Emergir (1.º Ciclo)</t>
  </si>
  <si>
    <t>Assessorias e coadjuvação em sala de aula (1.º e 4.º anos), criação de pequenos grupos hogéneos/temporários (2º anos) nas áreas curriculares disciplinares de Português e Matemática, com o objetivo de reforçar aprendizagens permitindo o sucesso educativo.</t>
  </si>
  <si>
    <t>Alunos dos  1.º, 2.º e 4.º ano do 1.º ciclo com dificuldades significativas de aprendizagem.</t>
  </si>
  <si>
    <t>Turma Ninho (2.º Ciclo)</t>
  </si>
  <si>
    <t>Criar grupos homogéneos de alunos por níveis de aprendizagem nas áreas curriculares de Português e Matemática. Fomentar práticas de trabalho cooperativo enre docentes</t>
  </si>
  <si>
    <t>Todos os alunos do 2.º Ciclo</t>
  </si>
  <si>
    <t>Aula + (3º Ciclo)</t>
  </si>
  <si>
    <t xml:space="preserve">Criação de grupo/turma homogéneo e temporário, com o desdobramento de 2T/semanais nas disciplinas de Português e Matemática, nos  8.º e 9.º anos do 3.º Ciclo,  visando o reforço e sustentabilidade das aprendizagens e criando oportunidades de sucesso. </t>
  </si>
  <si>
    <t>Alunos dos 8.º e 9.º anos do 3.º Ciclo.</t>
  </si>
  <si>
    <t xml:space="preserve"> Preparação para Exames Nacionais (9.º, 11.º e 12.º Anos)</t>
  </si>
  <si>
    <t xml:space="preserve">Reforço das aprendizagens dos alunos dos 9.º, 11.º e 12.º  anos para a preparação de exames nacionais,  nas disciplinas de formação específica e estruturantes, visando a sustentabilidade das aprendizagens e criando oportunidades de sucesso.    </t>
  </si>
  <si>
    <t>Todos os alunos dos 9.º ano, 11.º e 12.º anos de escolaridade.</t>
  </si>
  <si>
    <t>Consciencializar para a missão da Escola - instituição educativa de carater obrigatório através de intervenções de tutoria direta, indireta e mista.</t>
  </si>
  <si>
    <t>Alunos de todos os níveis de ensino, com significativo risco de abandono, elevado absentismo e comportamento disruptivo.</t>
  </si>
  <si>
    <t>Promovendo uma cultura relacional e de escola</t>
  </si>
  <si>
    <t xml:space="preserve"> Fomentar a relação escola-famílias-comunidade consciencializando para a missão da Escola enquanto instituição educativa de carater obrigatório. Acompanhamento a alunos. Articulação  da equipa técnica multidisdiplinar com todos os agentes educativos.</t>
  </si>
  <si>
    <t>Acompanhamento e monitorização do projeto TEIP</t>
  </si>
  <si>
    <t>Tempo para Aprender</t>
  </si>
  <si>
    <t>Reforço da aprendizagem de Língua Portuguesa e Matemática em regime de assessorias pedagógicas, resultante da Bolsa de Professores (recurso TEIP). Este projeto é conhecido com a designação "Tempo para Aprender" e tem assumido um impacto positivo e benéfic</t>
  </si>
  <si>
    <t>Aprender na Globalidade</t>
  </si>
  <si>
    <t>Criação de um espaço de apoio destinado a alunos com problemas de aprendizagem resultantes de dificuldades na organização psicológica/motora/cognitiva que estão na base do sucesso escolar</t>
  </si>
  <si>
    <t>Apoiar para melhorar</t>
  </si>
  <si>
    <t xml:space="preserve">Utilização dos professores de apoio educativo, no apoio pontual e específico a todos os alunos que sejam identificados pelo professor titular de turma, que estejam a divergir das metas traçadas para o ano de escolaridade que frequentam. Nestes casos será </t>
  </si>
  <si>
    <t>Reforço de Aprendizagens</t>
  </si>
  <si>
    <t xml:space="preserve">Dinamização das bibliotecas escolares das escolas EB1  e da EB 2.3, através da promoção dos hábitos de leitura, de concursos da área das Línguas, da realização de atividades de promoção dos livros e da leitura, e do acompanhamento e orientação dos alunos </t>
  </si>
  <si>
    <t>Educar para a cidadania</t>
  </si>
  <si>
    <t>Esta ação visa a integração do aluno na comunidade escolar e o desenvolvimento de competências pessoais e sociais. A intervenção do animador sócio cultural desenvolve-se nos seguintes domínios: Dinamização de atividades lúdicas com vista à melhoria das re</t>
  </si>
  <si>
    <t>Gabinete do Aluno</t>
  </si>
  <si>
    <t>O Gabinete do Aluno promove a integração dos alunos na comunidade escolar, contribuindo para a prevenção, acompanhamento e resolução de prolemas, através de um espaço para atendimento técnico personalizado. Visa também a mediação de conflitos e procura da</t>
  </si>
  <si>
    <t>Educar para as Novas Formas de Comunicação</t>
  </si>
  <si>
    <t>Jornal on-line 
Produção regular de um jornal on-line com participação da comunidade educativa                                                                                                                                                          Melhora</t>
  </si>
  <si>
    <t>Plano de Ação Tutorial</t>
  </si>
  <si>
    <t xml:space="preserve">Implementação e desenvolvimento de um dispositivo de acompanhamento de alunos em dificuldades de integração na escola, problemas de absentismo e indisciplina.
</t>
  </si>
  <si>
    <t>Intervenção Comunitária</t>
  </si>
  <si>
    <t>Intervenção comunitária com pais e encarregados de educação, tendo em vista o desenvolvimento de competências parentais de valorização da escola e acompanhamento do percurso dos seus educandos. Pretende-se a criação de um grupo de formação de pais. Contac</t>
  </si>
  <si>
    <t>Pais, encarregados de educação e outros da comunidade envolvente</t>
  </si>
  <si>
    <t>Formação de Assistentes Operacionais</t>
  </si>
  <si>
    <t>Esta ação surge da necessidade de dar resposta à dificuldade que muitos assistentes operacionais sentem na relação com alunos, docentes e encarregados de educação. A maioria dos assistentes operacionais em funções no agrupamento são colaboradores do Centr</t>
  </si>
  <si>
    <t>Assistentes Operacionais</t>
  </si>
  <si>
    <t>Proporcionar a existência de momentos de reflexão com objetivo de melhorar a monitorização e a autoavaliação existente nas diferentes vertentes do Agrupamento.</t>
  </si>
  <si>
    <t>Ler e raciocinar com Mestria</t>
  </si>
  <si>
    <t>Apoio pedagógico regular/individualizado e em pequeno grupo a Português e Matemática ministrado em tempo letivo em regime de assessoria, nas escolas EB1 António Aroso e EB1 Fonte da Moura. Será prioritário o apoio ao 1º e 2ºano.</t>
  </si>
  <si>
    <t>Alunos do 1º, 2º, 3º e 4º anos.</t>
  </si>
  <si>
    <t>Turmas Sprint</t>
  </si>
  <si>
    <t>Apoio regular, ministrado em tempo letivo, às turmas do 5º e 6º anos de escolaridade. Os alunos sinalizados pelos professores de Português serão temporariamente apoiados nessas disciplinas. Podem usufruir de apoio, em pequeno grupo, denominado "Turma Spri</t>
  </si>
  <si>
    <t>Alunos do 5º e 6º ano</t>
  </si>
  <si>
    <t>Turmas Sprint +</t>
  </si>
  <si>
    <t>A «Turma Sprint +» será uma turma sem alunos fixos que agrega temporariamente alunos provenientes de duas turmas do mesmo ano de escolaridade. Assim, cada grupo de alunos fica sujeito a horários de trabalho coincidentes com as suas turmas de origem, com a</t>
  </si>
  <si>
    <t>Acompanhamento pedagógico orientado aos alunos da EB 2,3 que solicitam apoio no estudo ou são indicados por professores para colmatar dificuldades e/ou definir metodologias de trabalho</t>
  </si>
  <si>
    <t>GAPS - Gabinete de Apoio Psico-Social</t>
  </si>
  <si>
    <t>Atendimento psicológico e social, de forma a apoiar os alunos e famílias, na construção de projetos de vida.</t>
  </si>
  <si>
    <t>Alunos e famílias do agrupamento</t>
  </si>
  <si>
    <t>Sala de Gestão Comportamental</t>
  </si>
  <si>
    <t xml:space="preserve">Local de acolhimento de alunos com comportamentos desadequados com vista à reflexão sobre a atitude e reajustamento do comportamento. </t>
  </si>
  <si>
    <t>Tutores Escolares</t>
  </si>
  <si>
    <t>Acompanhamento pedagógico e comportamental de alunos por uma equipa constituída por professores tutores.</t>
  </si>
  <si>
    <t>Animação sociocultural</t>
  </si>
  <si>
    <t>Realização de atividades de animação sociocultural nas áreas  desportiva, recreativa e cultural .</t>
  </si>
  <si>
    <t>Animação sociocultural com a comunidade</t>
  </si>
  <si>
    <t>Realização de atividades de animação sociocultural em parceria com as instituições da comunidade .</t>
  </si>
  <si>
    <t>Observatório Educativo:                                        Esta ação visa monitorizar e avaliar a operacionalização do Projeto Educativo (PE) partindo das atividades propostas em cada uma das ações, tendo em vista os objetivos e as metas definidas.
Pr</t>
  </si>
  <si>
    <t>Articool</t>
  </si>
  <si>
    <t>Arti’Dt’s|PTT’s|ED’s:
Articulação entre Diretores de Turma (DT) /Professor titular de turma (PTT)/Educadores com as diversas estruturas internas e externas (conselhos de turma, conselho de docentes, conselho de diretores de turma, entidades externas, estr</t>
  </si>
  <si>
    <t>Diretores de turma, coordenadores das diversas estruturas intermédias, docentes do pré-escolar, 1º ciclo, 2º ciclo, 3º ciclo e formadores.</t>
  </si>
  <si>
    <t>Formação Contínua</t>
  </si>
  <si>
    <t xml:space="preserve">Aferir as necessidades de formação dos docentes e não docentes (assistentes operacionais, assistentes técnicos e técnicos superiores) do agrupamento. 
Dar resposta às necessidades demonstradas, encontrando a formação mais adequada.
</t>
  </si>
  <si>
    <t>Docentes e não docentes</t>
  </si>
  <si>
    <t>PT_MAT</t>
  </si>
  <si>
    <t>PT_Mat em movimento: Criação de grupos de alunos dos 3º e 4º anos para dinamizarem aulas de Português e Matemática nos 1º e 2º anos nas três escolas do 1º ciclo do Agrupamento. Estes alunos devem ser aqueles que demonstrem ao longo das suas aulas responsa</t>
  </si>
  <si>
    <t>Alunos do 1º,  2º e 3º ciclos</t>
  </si>
  <si>
    <t>Pontos nos I's</t>
  </si>
  <si>
    <t>Apoio ao estudo 
1ºciclo: para as turmas do 1º 2º 3º e 4º ano, prioritariamente para as disciplinas de Português e Matemática, no mínimo de 90min semanais, para todos os alunos desenvolvendo-se dentro da sala de aula nas horas letivas. 
2ºciclo: prioritar</t>
  </si>
  <si>
    <t xml:space="preserve">Alunos do 1º, 2º 
Alunos 3º ciclos
Alunos do pré-escolar, 1º, 2º e 3º ciclos
</t>
  </si>
  <si>
    <t>Rotas transversais</t>
  </si>
  <si>
    <t>Esta ação pretende intervir ao nível do insucesso escolar, através da mobilização de recursos especializados em diferentes áreas do saber (educação especial, psicologia, terapia de fala, terapia ocupacional, fisioterapia), numa perspetiva transacional.
Pr</t>
  </si>
  <si>
    <t xml:space="preserve">90 alunos do
Pré, 1º ciclo, 2º e 3º ciclos, cursos de formação formativa alternativa (CEF, CV, EP)
</t>
  </si>
  <si>
    <t>Acesso e Sucesso</t>
  </si>
  <si>
    <t>Oferta educativa para 2, 3º ciclo, e secundário.
2º ciclo: Curso PIEF_ culturas urbanas (1 ano letivo) e curso vocacional _ Artes culinárias/Artes visuais e multimédia/Desporto e multiatividades (1 ano letivo)
3º ciclo: Curso vocacional _ Artes culinárias</t>
  </si>
  <si>
    <t xml:space="preserve">PIEF: Alunos de 2º ciclo  &gt; 15 anos 
Curso vocacional_2º ciclo: Alunos  &gt;13 anos sem 2º ciclo concluído
Curso vocacional_3º ciclo: Alunos  &gt;13 anos com 2º ciclo concluído
CEF nível 2: Alunos com 3º ciclo concluído  &gt; 15 anos 
Profissional: Alunos com </t>
  </si>
  <si>
    <t>Espaço +</t>
  </si>
  <si>
    <t xml:space="preserve">Articulação de respostas consentâneas, internas e externas à escola, na área da psicologia, da mediação, da tutoria, do serviço social, da educação e da saúde, numa perspetiva de prevenção primária e secundária, nos principais domínios/áreas preocupantes </t>
  </si>
  <si>
    <t>Alunos do JI, 1º ciclo, 2º e 3º ciclos, cursos vocacionais, cursos de educação e formação e curso profissional</t>
  </si>
  <si>
    <t>Academia LC</t>
  </si>
  <si>
    <t xml:space="preserve">Oficinas LC - oficinas de carácter artístico (musical, plástica e teatral) em horário extra letivo dos alunos. Em todas pretende criar-se pequenos momentos de apresentação pública para a comunidade e fora desta. Desporto Escolar - Organização/dinamização </t>
  </si>
  <si>
    <t>Pré-escolar; 1º ciclo; 2º ciclo; 3º ciclo; CEF; Profissional, Cursos Vocacionais</t>
  </si>
  <si>
    <t>Acompanhamento tutorial (dimensões escolar, comportamental e/ou socioemocional) de alunos, em regime individual e/ou em pequenos grupos, com o envolvimento dos respetivos encarregados de educação.</t>
  </si>
  <si>
    <t>Alunos do 2º e 3º ciclos cuja problemática escolar, pessoal e social seja alvo de sinalização, quer pelos conselhos de turma, pelas estruturas internas ou externas, por encarregados de educação ou por parceiros.</t>
  </si>
  <si>
    <t>Saúde LC</t>
  </si>
  <si>
    <t>Organização de respostas psicossociais e de saúde, integradas, numa perspetiva de prevenção primária e secundária, promovendo a comunicação eficaz entre os diferentes interlocutores que integram a escola, a família e a comunidade, através de:
• realização</t>
  </si>
  <si>
    <t>Assembleias</t>
  </si>
  <si>
    <t>Criar diversos momentos de reflexão e de partilha, em formato de assembleias, na escola, organizadas por turmas e ciclos, com a participação ativa dos alunos.
Pretende-se debater temáticas prevalecentes no agrupamento na área das relações pessoais e inter</t>
  </si>
  <si>
    <t xml:space="preserve">Alunos dos 1º , 2º e 3º ciclos, cursos vocacionais, cursos de educação e formação e curso profissional
</t>
  </si>
  <si>
    <t>LC Informação</t>
  </si>
  <si>
    <t>Rádio Escola  - Dinamização da rádio-escola, disponível no  polivalente da escola sede do agrupamento, utilizando as suas potencialidades, com diversos conteúdos musicais e projetos de animação da rádio (ex: atualização de notícias e divulgação). Manutenç</t>
  </si>
  <si>
    <t xml:space="preserve">2º ciclo
3º ciclo                                                      Cursos Vocacionais
CEF
Profissional
Comunidade Educativa
</t>
  </si>
  <si>
    <t>Assessorias em Matemática (2º e 3º ciclos)</t>
  </si>
  <si>
    <t>Proporcionar assessorias em Matemática 2º e 3º ciclos nas turmas dianosticadas com alunos com dificuldades de aprendizagem ;   90mim Semanais no 2º ciclo e 90 min. no 3.ºciclo, no horário letivo dos alunos.</t>
  </si>
  <si>
    <t>Assessorias em Portugûes (2º e 3º ciclos)</t>
  </si>
  <si>
    <t>Proporcionar assessorias em Português 2º e 3º ciclos nas turmas dianosticadas com alunos com dificuldades de aprendizagem ;   90mim Semanais no 2º ciclo e 90 min. no 3.ºciclo, no horário letivo dos alunos.</t>
  </si>
  <si>
    <t>"Com Ajuda Consigo… " Assessorias pedagógicas temporárias</t>
  </si>
  <si>
    <t>"Com Ajuda Consigo… " Assessorias pedagógicas temporárias - manutenção de práticas colaborativas entre os professores na preparação, planificação e avaliação de situações de aprendizagem, nas turmas com dois anos/níveis de escolaridade e/ou com alunos com</t>
  </si>
  <si>
    <t xml:space="preserve">Alunos do 1º ciclo das turmas com dois anos/niveis de escolaridade </t>
  </si>
  <si>
    <t>Mediação Socioeducativa</t>
  </si>
  <si>
    <t>Proporcionar atividades socioeducativas com alunos e famílias em articulação com a comunidade escolar e instituições.</t>
  </si>
  <si>
    <t>alunos e famílias do agrupamento</t>
  </si>
  <si>
    <t>Implementação da equipa de autoavaliação interna</t>
  </si>
  <si>
    <t>Professsores de todos os ciclos de ensino</t>
  </si>
  <si>
    <t>Aprofundamento da articulação horizontal e vertical no agrupamento</t>
  </si>
  <si>
    <t>COMUNIDADES REFLEXIVAS- REFLETIR É PRECISO</t>
  </si>
  <si>
    <t>Dinamização da reflexão sobre temas diversificados, nas estruturas de gestão pedagógica intermédia.</t>
  </si>
  <si>
    <t>Todos os docentes do Agrupamento</t>
  </si>
  <si>
    <t>Auxiliar os docentes a tornarem-se supervisores da sua propria prática, dotá-los de vontade e capacidade de (re)concetualizarem o seu saber pedagógico e participarem individual e coletivamente na (re) construção da pedagía escolar. Pretende-se criar uma m</t>
  </si>
  <si>
    <t>docentes do 1º 2º e 3º ciclod</t>
  </si>
  <si>
    <t>JÁ SEI Estudar!!!</t>
  </si>
  <si>
    <t>Este Programa de promoção de competências de estudo destina-se a alunos do 3º/4º ano de escolaridade. Inicia-se com a intervenção do GAAF ( Serviços de Psicologia) que trabalhará em parceria com o professor titular de turma, nas horas de apoio ao estudo o</t>
  </si>
  <si>
    <t>Turma de 3º/4º Ano</t>
  </si>
  <si>
    <t>Constituição de uma equipa multidisciplinar que monitoriza e avalia a operacionalização do Projeto Educativo em função das metas do Plano de Melhoria, tendo como referencial os dominios da avaliação externa. Esta monitorização permite formular e implement</t>
  </si>
  <si>
    <t>Docentes do agrupamento</t>
  </si>
  <si>
    <t xml:space="preserve">Promover a articulação curricular entre docentes do conselho de docentes do 1º ciclo e dos conselhos de turma do 2º e 3º ciclos </t>
  </si>
  <si>
    <t>"Pais na Escola"</t>
  </si>
  <si>
    <t>Nesta ação o Gabinete de Apoio ao Aluno e à Família (GAAF)  através dos Psicólogos e Mediador Social, pretende promover  a participação dos Encarregados de Educação em atividades que proporcionem o envolvimento dos mesmos na intervenção com os seus educan</t>
  </si>
  <si>
    <t>Pais e Encarregados de Educação dos alunos do Agrupamento</t>
  </si>
  <si>
    <t>Avaliação d’Este Projeto
Monitorização dos procedimentos conducentes à implementação/operacionalização das ações previstas, bem como os aspetos processuais de conceção e realização das mesmas.</t>
  </si>
  <si>
    <t>Responsáveis pelas ações</t>
  </si>
  <si>
    <t>Trocar para Progredir</t>
  </si>
  <si>
    <t>Permuta da lecionação das áreas curriculares de Matemática e ou Língua Portuguesa, do 1.º ciclo, entre pares de professores do mesmo estabelecimento de ensino, nas situações em que tal se adeque ao perfil dos respetivos docentes.</t>
  </si>
  <si>
    <t>Diferenciar para Integrar</t>
  </si>
  <si>
    <t xml:space="preserve">Promoção das competências nas áreas das TIC nos alunos de NEE
• Construção e utilização de atividades digitais para promoção de aprendizagens dos alunos
</t>
  </si>
  <si>
    <t>Alunos NEE do Agrupamento</t>
  </si>
  <si>
    <t>Plano Tecnológico</t>
  </si>
  <si>
    <t xml:space="preserve"> Manutenção da boa funcionalidade do parque informático.
 Formação nas áreas das novas tecnologias: ação de formação creditada para desenvolvimento de competências na área das TIC
</t>
  </si>
  <si>
    <t>Material informático
Pessoal Docente</t>
  </si>
  <si>
    <t xml:space="preserve">A Sala de Estudo é um espaço onde se pode dar um apoio individualizado, ou em pequenos grupos, aos alunos a que ela acorram, mas de carácter obrigatório aos alunos propostos e que está organizada de forma a:
- Permitir a utilização por todos os alunos da </t>
  </si>
  <si>
    <t>Alunos dos 2º e 3º ciclos</t>
  </si>
  <si>
    <t>Matinv´este</t>
  </si>
  <si>
    <t>Promover atividades na sala de aula de forma a superar as dificuldades ao nível da Matemática:
• Assessoria na disciplina de Matemática ao nível do 2.ºe 3.º ciclo
• Aulas de recuperação</t>
  </si>
  <si>
    <t>Biblioteca Escolar</t>
  </si>
  <si>
    <t>Apoio ao desenvolvimento curricular 
Articulação curricular da BE c/ estruturas pedagógicas e docentes
Promoção da Literacia da Informação
Atividades Livres
Parcerias
Projetos</t>
  </si>
  <si>
    <t xml:space="preserve">Plano de Ação Tutorial </t>
  </si>
  <si>
    <t xml:space="preserve">Apoio individualizado a alunos com problemas de inclusão escolar:
• Gestão da indisciplina
• Apoio emocional
• Acompanhamento sistemático ao aluno
</t>
  </si>
  <si>
    <t>Sala de Apoio Cívico</t>
  </si>
  <si>
    <t xml:space="preserve">Receção aos alunos, que ao manifestar comportamentos desadequados dentro da sala de aula foram encaminhados para este local, onde permanecem professores previamente destacados com o intuito de:
• Fazer cumprir as tarefas que os alunos trazem do professor </t>
  </si>
  <si>
    <t>Desporto Escolar</t>
  </si>
  <si>
    <t>Promover o gosto pela prática desportiva e fomentar a integração social dos alunos, através das seguintes atividades:
• Internas - Fitnessgram; Corta Mato; Megasprinter; Torneios Interturmas; Formação de árbitros; Projeto Iscole; Torneio de Ténis de Mesa.</t>
  </si>
  <si>
    <t>Aprendo ao meu ritmo</t>
  </si>
  <si>
    <t>Apoio individualizado/ pequeno grupo a Português para os alunos com dificuldades de aprendizagem na leitura e na escrita</t>
  </si>
  <si>
    <t>Clube dos Cavaquinhos</t>
  </si>
  <si>
    <t>Atividade que promove competências musicais e ocupação de tempos livres.</t>
  </si>
  <si>
    <t>Clube de artes</t>
  </si>
  <si>
    <t>Promoção de competências artísticas e estéticas e ocupação de tempos - livres através de atividades como:
• Observação de exemplos de manifestações artísticas, individuais e coletivas, através de suportes variados;
• Conversas informais sobre essas observ</t>
  </si>
  <si>
    <t>Projeto Educação para a Saúde</t>
  </si>
  <si>
    <t xml:space="preserve">Conjunto de atividades que visam: Dotar os alunos de conhecimentos, atitudes e valores que os ajudem a fazer opções e a tomar decisões adequadas ao seu bem-estar físico, social e mental; Contribuir para a promoção da educação alimentar, da saúde sexual e </t>
  </si>
  <si>
    <t>Jornal Escolar Online: Clube de Jornalismo</t>
  </si>
  <si>
    <t>O Clube de Jornalismo é um clube constituído por uma equipa de alunos que foram selecionados por possuírem gosto pela produção textual, competências de escrita e algumas competências na área das TIC.
Estes alunos são responsáveis por angariar textos dos c</t>
  </si>
  <si>
    <t>Gabinete de apoio ao aluno</t>
  </si>
  <si>
    <t xml:space="preserve">• Atendimento individual a alunos e famílias
• Projeto de desenvolvimento de competências pessoais e sociais
• Atendimento psicossocial a alunos e famílias (entrevistar os alunos e a família e definir estratégias de intervenção)
• Trabalho de articulação </t>
  </si>
  <si>
    <t>Gabinete de apoio à família</t>
  </si>
  <si>
    <t xml:space="preserve">Com esta ação pretende-se promover a aproximação da escola à família e meio envolvente, da mesma forma que se procura estimular o envolvimento destes agentes educativos (família e comunidade) na educação das crianças e jovens que a escola procura formar.
</t>
  </si>
  <si>
    <t>Animação de Espaços e Apoio ao Aluno</t>
  </si>
  <si>
    <t>Dinamização de atividades nas três escolas do 1º ciclo que permitem desenvolver competências pessoais e sociais nas crianças, possibilitando assim incutir a importância do trabalho em equipa e ao mesmo tempo proporcionando divertimento.</t>
  </si>
  <si>
    <t>Todos Juntos em Português</t>
  </si>
  <si>
    <t>Apoio a Português a alunos do 2º e 3º ciclo  em pequeno grupo, dentro e/ou fora do contexto sala de aula em regime de assessoria ao docente da disciplina</t>
  </si>
  <si>
    <t>Concurso Turma +</t>
  </si>
  <si>
    <t xml:space="preserve">De forma a diminuir o número elevado de ordens de saída da sala de aula pensou-se numa estratégia de intervenção que leve à motivação dos alunos e a um combate saudável (de cada turma) pela qualidade das suas aulas, o concurso "Turma +".
• Tendo em conta </t>
  </si>
  <si>
    <t>Mais Sucesso -Delfos Júnior</t>
  </si>
  <si>
    <t xml:space="preserve">O projeto" Delfos Júnior" é uma competição matemática, dinamizada pela Universidade de Coimbra, que consiste na resolução de problemas, visando fomentar a aprendizagem de um tema matemático,  de um ciclo de escolaridade superior ao dos alunos envolvidos. </t>
  </si>
  <si>
    <t xml:space="preserve">Este projeto tem como público alvo alunos que revelam bastantes capacidades à disciplina de matemática, principalmente na resolução de problemas. Destina-se a alunos dos 2.º e 3.º ciclos sendo que, no próximo ano letivo, irá envolver alunos dos 6.º e 8.º </t>
  </si>
  <si>
    <t xml:space="preserve"> Este projeto pretende dar resposta e oferecer alternativas mais adequadas e adaptadas ao perfil dos alunos (insucesso e absentismo escolares decorrentes da desvalorização do ensino). Desta forma pretende abranger alunos com  mais do que uma retenção e  e</t>
  </si>
  <si>
    <t>Alunos com mais de 13 anos e com duas retenções no mesmo ciclo ou com três ou mais retenções em ciclos diferentes</t>
  </si>
  <si>
    <t>Este projeto consiste na observação de aulas e na rentabilização das sinergias emergentes, proporcionando a oportunidade para a reflexão e para a melhoria das práticas letivas. Tem, portanto, como pretensão implementar um processo de sistematização da co-</t>
  </si>
  <si>
    <t>Docentes do 1º ciclo que se voluntariem a participar no projeto (n=40)</t>
  </si>
  <si>
    <t>Assessorias</t>
  </si>
  <si>
    <t>As assessorias pedagógicas pretendem promover a melhoria da taxa de sucesso e a sua qualidade, (nomeadamente das disciplinas de Português e Matemática), através de estratégias centradas no processo de ensino. A atribuição de assessorias será baseada nas a</t>
  </si>
  <si>
    <t>Turmas dos 1º , 2º e 3º Ciclos sinalizadas.</t>
  </si>
  <si>
    <t>Oficinas de estudo</t>
  </si>
  <si>
    <t xml:space="preserve">Esta ação centra-se no sucesso dos alunos. Consiste em trabalhar de uma forma específica dois eixos: i) Português e ii) Matemática (e.g. leitura, interpretação e produção de texto e, cálculo, raciocínio lógico/ abstrato). A metodologia a utilizar resulta </t>
  </si>
  <si>
    <t>Alunos sinalizados do  2º  ciclo</t>
  </si>
  <si>
    <t xml:space="preserve">  A implementação do plano de ação tutorial pretende responder às necessidades dos alunos identificados/sinalizados como problemáticos. O projeto disponibiliza uma orientação individualizada, centrada no desenvolvimento de competências de melhoramento das</t>
  </si>
  <si>
    <t xml:space="preserve"> Alunos com problemas de integração escolar, dificuldades de relacionamento interpessoal  e de gestão dos conflitos; desmotivação face à aquisição de aprendizagens escolares; abandono precoce, alguma marginalidade; problemas sociais e familiares; comporta</t>
  </si>
  <si>
    <t>Prevenção e combate da indisciplina</t>
  </si>
  <si>
    <t>Esta ação visa o acolhimento dos alunos encaminhados por diversos motivos relacionados com conflito e/ou desrespeito pelas regras no recinto escolar durante os intervalos letivos, bem como por situação de indisciplina na sala de aula. No gabinete é efetua</t>
  </si>
  <si>
    <t>Prevenção e combate ao abandono e absentismo</t>
  </si>
  <si>
    <t>Esta ação implementa estratégias diversificadas no combate ao  absentismo, ao abandono escolar  e às  saídas precoces do sistema educativo, junto dos alunos, encarregados de educação e parceiros locais. Desenvolve um trabalho de articulação junto dos prof</t>
  </si>
  <si>
    <t xml:space="preserve">Alunos, encarregados de educação e professores do agrupamento. </t>
  </si>
  <si>
    <t>Animação Socioeducativa e Cultural</t>
  </si>
  <si>
    <t>Esta ação tem como principal objetivo o desenvolvimento de um conjunto de atividades lúdicas que permitam motivar e envolver os alunos na vida escolar. É uma ação crucial ao nível da promoção dos fatores de motivação para a integração escolar.</t>
  </si>
  <si>
    <t>Programa de Desenvolvimento de Competências Pessoais e Sociais</t>
  </si>
  <si>
    <t>Esta ação, de caráter preventivo, conta com  sessões  planeadas conforme as necessidades sinalizadas pelo/a director/a de turma, nos 2º e 3º ciclos e serão dinamizadas em contexto de sala de aula, na disciplina de EDC. Os alunos são o centro de toda a int</t>
  </si>
  <si>
    <t xml:space="preserve">Alunos do 4º ano,  2º e 3º ciclos </t>
  </si>
  <si>
    <t xml:space="preserve">Esta ação consiste no acompanhamento, registo e recolha de evidências relativamente a cada ação do projeto e no aperfeiçoamento do projeto de autoavaliação do Agrupamento. Direciona-se para  recolha e tratamento dos dados das aprendizagens/avaliações dos </t>
  </si>
  <si>
    <t>Esta ação consiste no aprofundamento dos processos de articulação, procurando implementar práticas que se reflitam na melhoria do processo ensino/aprendizagem.</t>
  </si>
  <si>
    <t>Parcerias</t>
  </si>
  <si>
    <t xml:space="preserve">O projeto "Observatório" é um projeto em que se dinamiza e cria parcerias com o tecido empresarial e instituições circundantes à comunidade educativa. </t>
  </si>
  <si>
    <t>Equipa multidisciplinar que monitoriza e avalia a operacionalização do Projeto Educativo e Projeto TEIP tendo como referencial os domínios da avaliação externa, implementando ciclos de melhoria</t>
  </si>
  <si>
    <t>Apoiar, treinar, acompanhar e coadjuvar</t>
  </si>
  <si>
    <t>Criação de "Turmas Ninho", para 5º e 7º anos possibilitando apoiar os alunos que evidenciam dificuldades sem aumentar a carga horária dos alunos em diferentes níveis de aprendizagem, nomeadamente no  2º e 3º ciclos nas disciplinas de Matemática e Portuguê</t>
  </si>
  <si>
    <t>Alunos dos diferentes anos de escolaridade, de forma diferenciada, tendo em consideração a avaliação diagnóstica, formativa e sumativa realizadas</t>
  </si>
  <si>
    <t xml:space="preserve">Agir para prvenir </t>
  </si>
  <si>
    <t xml:space="preserve"> Avaliação e/ou acompanhamento psico pedagógico dos discentes com plano de acompanhamento e/ou insucesso escolar
 Implementação de progrmas de desenvolvimento e/ou maximização de métodos e hábitos de estudo. Treino de estatégias cognitivas e metascognitiv</t>
  </si>
  <si>
    <t>Alunos com plano de companhamento e//ou insucesso escolar.
Discentes com problemas de comportamento ou défice nas competências pessoais e sociais.
Todos os alunos no caso dos clubes</t>
  </si>
  <si>
    <t>Escola Viva</t>
  </si>
  <si>
    <t>Visa uma articulação com a comunidade, de forma a aproximar os pais da escola com recurso a várias atividades.</t>
  </si>
  <si>
    <t>Proceder ao acompanhamento, avaliação e promoção do Plano de Melhoria estabelecido.</t>
  </si>
  <si>
    <t xml:space="preserve">Todos os intervenientes nas ações. </t>
  </si>
  <si>
    <t>Grupo "Homogenius"</t>
  </si>
  <si>
    <t>Implementação da co-docência em turmas do 1.º CEB com mais do que um nível de escolaridade e/ou em turmas que registem um menor aproveitamento escolar, permitindo docência especializada a Português e Matemática.</t>
  </si>
  <si>
    <t>Turmas do 1CEB.</t>
  </si>
  <si>
    <t>Turmas "Ninho"</t>
  </si>
  <si>
    <t>Criação de grupos de trabalho constituídos por alunos de diferentes turmas do mesmo ano de escolaridade selecionados de acordo com as caraterísticas de aprendizagem manifestadas. A metodologia utilizada centrar-se-á na diferenciação pedagógica, uma vez qu</t>
  </si>
  <si>
    <t>Turmas do 5º  e 6º anos do 2CEB e turmas do 7º e 8º anos do 3CEB.</t>
  </si>
  <si>
    <t>Oficinas de Matemática e de Português.</t>
  </si>
  <si>
    <t>Criação de um espaço de trabalho, para cada turma do 6.º e 9.ºanos de escolaridade, com vista à preparação das provas finais de ciclo. Este espaço funcionará, 90 minutos semanais, em regime de desdobramento entre os professores de Português e de Matemátic</t>
  </si>
  <si>
    <t>Turmas do 6º ano do 2CEB e turmas do 9º ano do 3CEB.</t>
  </si>
  <si>
    <t>Grupo “Prepara-te!”</t>
  </si>
  <si>
    <t>Criação de um espaço de estudo orientado com vista à preparação dos alunos do ensino secundário para a realização dos exames nacionais às disciplinas de Português, Literatura Portuguesa, História, Inglês, Matemática A, Física e Química A e Biologia e Geol</t>
  </si>
  <si>
    <t xml:space="preserve">Turmas do 11º e 12º anos do ensino secundário. </t>
  </si>
  <si>
    <t>Grupo “Supera-te!”</t>
  </si>
  <si>
    <t>Criação de pequenos grupos de trabalho, máximo 5 alunos, do ensino secundário, com vista a proporcionar um espaço de estudo quase individual, orientado para a melhoria das aprendizagens às disciplinas de Português, Matemática A, Biologia e Geologia e Físi</t>
  </si>
  <si>
    <t xml:space="preserve">Turmas do ensino secundário. </t>
  </si>
  <si>
    <t>Dar continuidade às tutorias iniciadas no ano letivo 2012/2013 com o objetivo de monitorizar não só o trabalho desenvolvido pelos alunos com plano de acompanhamento, mas também o trabalho dos alunos que revelem interesses divergentes dos escolares.</t>
  </si>
  <si>
    <t xml:space="preserve">Alunos do 2º e 3º ciclos do ensino básico. </t>
  </si>
  <si>
    <t>Gabinete de Apoio ao Aluno (GAA)</t>
  </si>
  <si>
    <t>Criação de um espaço de apoio aos alunos que manifestem necessidade de resolver problemas do âmbito escolar ou pessoal. Neste espaço, quer por professores, quer por Pais/Encarregados de Educação, também serão acompanhados os alunos que registem comportame</t>
  </si>
  <si>
    <t>Alunos do 2º e 3º CEB e ensino secundário.</t>
  </si>
  <si>
    <t>Mediação em contexto escolar</t>
  </si>
  <si>
    <t>Implementação e dinamização de uma bolsa de mediadores que sejam capazes de mediar os conflitos em contexto escolar.</t>
  </si>
  <si>
    <t>Alunos do Agrupamento de Escolas de Pinheiro.</t>
  </si>
  <si>
    <t>Valorização do Sucesso Académico dos alunos.</t>
  </si>
  <si>
    <t>Dar continuidade à realização dos Quadros de Honra e de Mérito de final de ano letivo.</t>
  </si>
  <si>
    <t>Alunos do 1º, 2º e 3º CEB e ensino secundário.</t>
  </si>
  <si>
    <t>Projetos e Clubes</t>
  </si>
  <si>
    <t>Dar continuidade aos clubes e projetos existentes e criar novas iniciativas.</t>
  </si>
  <si>
    <t>Alunos do 2º e 3º CEB e do ensino secundário .</t>
  </si>
  <si>
    <t>Envolvimento em projetos de cariz nacional e internacional.</t>
  </si>
  <si>
    <t>Dar continuidade ao desenvolvimento dos projetos existentes, abraçando novos desafios e iniciativas.</t>
  </si>
  <si>
    <t xml:space="preserve">Alunos do pré-escolar, 1º, 2º e 3º CEB e do ensino secundário. </t>
  </si>
  <si>
    <t>Projeto “Escolha Ativa”</t>
  </si>
  <si>
    <t>Espaço de promoção, reflexão e investimento no autoconhecimento do aluno de forma a uma tomada de decisão relativa à carreira profissional.</t>
  </si>
  <si>
    <t xml:space="preserve">Alunos do 9.º e 12.º anos. </t>
  </si>
  <si>
    <t>Animação de espaços de lazer (recreios)</t>
  </si>
  <si>
    <t>Promover ações lúdicas nos espaços de lazer/recreios, como forma de integração escolar e como modo de normalização comportamental.</t>
  </si>
  <si>
    <t xml:space="preserve">Alunos do 1º CEB. </t>
  </si>
  <si>
    <t>Mediação Social</t>
  </si>
  <si>
    <t xml:space="preserve">Articulação intra e inter-institucional, promovendo a mediação entre a escola, os alunos e a família, através de um aconselhamento aos Diretores de Turma, na delineação de estratégias adequadas aos jovens sinalizados; de uma intervenção, em parceria, com </t>
  </si>
  <si>
    <t>Alunos acompanhados por instituições e/ou abrangidos pela Ação Social Escolar.</t>
  </si>
  <si>
    <t>Promoção de ações de sensibilização e informação às famílias sobre tópicos relacionados com desvios comportamentais, sexualidade, problemática das drogas, segurança, novas tecnologias e alimentação, como forma ativa de implicar as famílias nas dinâmicas d</t>
  </si>
  <si>
    <t xml:space="preserve">Pais e Encarregados de Educação dos alunos AEP . </t>
  </si>
  <si>
    <t>Articulação horizontal e vertical</t>
  </si>
  <si>
    <t>Incrementar práticas regulares de articulação entre os diferentes ciclos de ensino, proporcionando espaço para trabalho conjunto entre os coordenadores das estruturas intermédias: os coordenadores de departamento e os coordenadores de diretores de turma.</t>
  </si>
  <si>
    <t>Coordenadores de estruturas intermédias. Docentes do ensino básico e secundário.</t>
  </si>
  <si>
    <t>Promoção de ações de formação/sensibilização para pessoal docente e não docente</t>
  </si>
  <si>
    <t>Dar continuidade às ações de formação/sensibilização orientadas para o pessoal docente, não docente e pais e encarregados de educação do AEP.</t>
  </si>
  <si>
    <t xml:space="preserve">Docentes; Não docentes; Pais e Encarregados de Educação. 
</t>
  </si>
  <si>
    <t>Educação e Cidadania</t>
  </si>
  <si>
    <t>No âmbito da oferta educativa de escola, criação de um espaço que promova a equidade tendo em vista a cidadania e o desenvolvimento social.</t>
  </si>
  <si>
    <t xml:space="preserve">Alunos do 2CEB e do 3CEB. </t>
  </si>
  <si>
    <t>Cursos vocacionais e profissionais.</t>
  </si>
  <si>
    <t>Criação de cursos vocacionais e profissionais para os alunos do AEP.</t>
  </si>
  <si>
    <t>Alunos do 8º e 9º anos e do ensino secundário.</t>
  </si>
  <si>
    <t>Monitorização e avaliação do projecto por parte da equipa de autoavaliação a nível de: análise documental dos resultados; produção de relatório final relativo a resultados e estratégias implementadas; recomendações para a elaboração do plano de melhoria s</t>
  </si>
  <si>
    <t>Toda a comunidade do agrupamento</t>
  </si>
  <si>
    <t>NAIADE</t>
  </si>
  <si>
    <t>Comissão de docentes e técnicos de apoio à gestão da acção disciplinar; funcionamento diário para acompanhar, instruir se necessário e propor sanções acompanhando-as. Modelo pragmático e com inspiração em direito penal.</t>
  </si>
  <si>
    <t>Alunos da Escola EB2,3 Carteado Mena</t>
  </si>
  <si>
    <t xml:space="preserve">Projecto Ísis - Captação para o Pré-escolar </t>
  </si>
  <si>
    <t>Apoio individualizado a mães de crianças que não frequentam o jardim de infância: Manter sala em conjunto com municipio para sensibilizar mães da comunidade cigana para  a frequência do pré-escolar. Este projeto será desenvolvido se existirem recursos hum</t>
  </si>
  <si>
    <t>Famílias do acampamento das Alminhas</t>
  </si>
  <si>
    <t>Provedoria</t>
  </si>
  <si>
    <t>Acompanhamento aos alunos e famílias com problemas disciplinares e sócio-afectivos; Acompanhamento com diálogo com os alunos por técnico especializado em problemáticas de tipo psicológico, educacional e comportamental (psicólogo e Técnico de Ciências da E</t>
  </si>
  <si>
    <t>Todos os alunos do mega agrupamento com problemas sócio-afectivos</t>
  </si>
  <si>
    <t>Apoio e Aconselhamento</t>
  </si>
  <si>
    <t>apoio na escola e domicilio e encaminhamento individualizado a alunos e familias em situação de crise com reflexo na vida escolar; articulação com equipas e instituições exteriores à escola de apoio à vida familiar</t>
  </si>
  <si>
    <t>Todos os alunos e famílias do mega agrupamento em situação de crise</t>
  </si>
  <si>
    <t>Projectos de desenvolvimento motivacional</t>
  </si>
  <si>
    <t>Implementar um processo de reconhecimento do mérito dos alunos a nível académico e nas diferentes áreas do saber e comportamental.</t>
  </si>
  <si>
    <t>Todos os alunos dos 2.º e 3.º ciclos do agrupamento</t>
  </si>
  <si>
    <t>Visitas de estudo/ambientação</t>
  </si>
  <si>
    <t xml:space="preserve">Realizar visitas de estudo a empresas e locias patrimoniais  de referência na zona que abrange o agrupamento; Realizar visitas de ambientação dos alunos (e suas famílias) do 4º ano às escolas de 2º ciclo.  </t>
  </si>
  <si>
    <t>Todos os alunos do mega agrupamento</t>
  </si>
  <si>
    <t>Projecto de Empreendedorismo - "Let's do it!"</t>
  </si>
  <si>
    <t>Acção de  sensibilização/workshops com a duração média de um mês e meio para concretização de projectos empreendedores em grupos de trabalho, desenvolvidos em conformidade com diversos temas apresentados</t>
  </si>
  <si>
    <t>alunos do 8º ano do mega agrupamento</t>
  </si>
  <si>
    <t>Projeto "Soma e Segue"</t>
  </si>
  <si>
    <t xml:space="preserve">O Projeto "Soma e Segue" é um projeto de âmbito curricular que consiste na seleção dos alunos que revelam dificuldades nas disciplinas de Português e Matemática, de todas as turmas do 7.º ano de escolaridade, através assessorias pedagógicas que pretendem </t>
  </si>
  <si>
    <t>Este projeto tem como público alvo alunos que revelam dificuldades nas disciplinas de Português e Matemática.  Destina-se a alunos do 1.º e 3.º ciclos, mais concretamente aos alunos do 4.º,   do agrupamento e do 7.º ano da EB 2,3 Carteado Mena e da EBI do</t>
  </si>
  <si>
    <t>Projeto "100 Números"</t>
  </si>
  <si>
    <t xml:space="preserve">O Projeto "100 Números" é um projeto de âmbito extra-curricular que consiste na seleção dos alunos com bastantes capacidades, dos 5.º e 7 anos de escolaridade, que deverão ser acompanhados por um professor da disciplina, num bloco semanal de 90 min. para </t>
  </si>
  <si>
    <t xml:space="preserve">Este projeto tem como público alvo alunos que revelam bastantes capacidades na disciplina de Matemática (com enfoque na resolução de problemas e cálculo mental). Destina-se a alunos do 2.º e 3.º ciclos mais concretamente, aos alunos dos 5.º e 7.º anos da </t>
  </si>
  <si>
    <t>Projeto "Salpicos de Cor"</t>
  </si>
  <si>
    <t>O Projeto "Salpicos de Cor" é um projeto de âmbito extra-curricular que consiste na seleção dos alunos com bastantes capacidades a Português, dos 6.º e 8.º anos que deverão desenvolver competências de literacia, desenvolver a criatividade e a utilização d</t>
  </si>
  <si>
    <t xml:space="preserve">Este projeto tem como público alvo, alunos que revelam bastantes capacidades na disciplina de Português (em particular nas competências de escrita e motivação para a leitura). Destina-se a alunos do 2.º e 3.º ciclos mais concretamente, aos alunos dos 6.º </t>
  </si>
  <si>
    <t>Cursos vocacionais</t>
  </si>
  <si>
    <t>Este projeto pretende dar resposta e oferecer alternativas mais adequadas e adaptadas ao perfil dos alunos (inssucesso e absentismo escolar decorrentes dav desvalorização do ensino). Desta forma pretende abranger alunos com mais do que uma retenção e em r</t>
  </si>
  <si>
    <t>Alunos com mais de 13 anos e com duas retenções.</t>
  </si>
  <si>
    <t>Projetos de apoio educativo</t>
  </si>
  <si>
    <t>Organizar e distribuir apoio educativo nas disciplinas de Português e Matemática nos 1.º, 2.º e 3.º ciclos, sempre que necessário, utilizando recursos do agrupamento</t>
  </si>
  <si>
    <t>Alunos dos 1.º, 2.º e 3.º ciclos do agrupamento</t>
  </si>
  <si>
    <t>EMA - Equipa de Monitorização e Autoavaliação: No sentido de garantir a monitorização permanente e mecanismos de autorregulação, a ação EMA terá a seu cargo, a partir de indicadores e instrumentos de avaliação criados por ação, acompanhar e apreciar a imp</t>
  </si>
  <si>
    <t xml:space="preserve">Comunidade escolar: Docentes/Formadores, Técnicos especializados e Discentes </t>
  </si>
  <si>
    <t>Grupos Ninho</t>
  </si>
  <si>
    <t>Garantir um mecanismo de coadjuvações no 1º ciclo (2º e 4º anos), disciplinas de Matemática e Português, pela criação de grupos de apoio-ninho, que funcionarão em simultâneo com a aula. Por via da diferenciação pedagógica, pretende-se colmatar as dificuld</t>
  </si>
  <si>
    <t>Alunos do 1º CEB (2º e 4º anos)</t>
  </si>
  <si>
    <t>O apoio individualizado a implementar para alunos com mais dificuldades, no 2º, 3º CEB e SEC, nas disciplinas de Português e Matemática.</t>
  </si>
  <si>
    <t xml:space="preserve">Alunos do 2º, 3º CEB e SEC (disciplinas de Português e Matemática). </t>
  </si>
  <si>
    <t>Mais Sucesso BÁSICO e SECUNDÁRIO</t>
  </si>
  <si>
    <t>Esta ação visa potenciar  o aumento do sucesso e da aprendizagem dos alunos do Ensino Secundário nas disciplinas de Português e Matemática e no Ensino Básico, atrávés do projeto Turma+  ( 3º e 8º anos de escolaridade) e Coadjuvação no ensino básico e secu</t>
  </si>
  <si>
    <t>Alunos do CEB e SEC nas disciplinas de Português e Matemática</t>
  </si>
  <si>
    <t>Espaço de Auto Aprendizagem/Sala de Estudos</t>
  </si>
  <si>
    <t xml:space="preserve">Criação de três salas de estudo (2 para o Ensino Básico e 1 para o Secundário) com a presença de professores para apoio pedagógico aos alunos que a frequentam. Fomentar práticas articuladas de trabalho colaborativo interdisciplinar. </t>
  </si>
  <si>
    <t>Alunos do 2º e 3º CEB e Ensino Secundário</t>
  </si>
  <si>
    <t>Consciencializar para a missão da Escola - instituição educativa de carater obrigatório através de intervenções de tutoria. Apoio de um Psicólogo para aconselhamento e monitorização do processo de intervenção.</t>
  </si>
  <si>
    <t>Alunos de todos os níveis de ensino identificados com significativo risco de abandono, elevado absentismo e comportamento disruptivo.</t>
  </si>
  <si>
    <t>GACE - Gabinete de Apoio ao Aluno e à Comunidade Educativa</t>
  </si>
  <si>
    <t xml:space="preserve">Definir uma task-force de intervenção precoce (equipa multidisciplinar – Professores, psicólogo, CPCJ), para identificação de situações de risco e desenvolvimento de um plano de ação que contemple o desenvolvimento de ações de sensibilização de temáticas </t>
  </si>
  <si>
    <t>As ações estturadas no âmbito deste eixo dirigem-se a todos os professores, incentivando-os a processos de investimentos profissional contínuo. Para isso contaremos com o apoio do nosso amigo crítico (Universidade Católica Portuguesa- Porto), ecom a parce</t>
  </si>
  <si>
    <t>Melhorar os resultados</t>
  </si>
  <si>
    <t>O nosso objetivo é melhorar os resultados nas disciplinas de Português e Matemática (todos os ciclos), Fisico-Quimica e Biologia e Geologia (3.º ciclo e ensino secundário). Neste sentido é importante manter o recurso do grupo 500 (horário completo) atribu</t>
  </si>
  <si>
    <t>Alunos do agrupamento (básico e secvndário).</t>
  </si>
  <si>
    <t>Clima de escola</t>
  </si>
  <si>
    <t xml:space="preserve">Prevenir e agir no sentido de assegurar uma participação continua e regulada nos processos educativos. Prevenir comportamentos desviantes ou  disruptivos. Acompanhar alunos que necessitam de intervenção de natureza disciplinar. </t>
  </si>
  <si>
    <t>Alunos do básico e secundário</t>
  </si>
  <si>
    <t>Criar elos</t>
  </si>
  <si>
    <t>Promover uma articulação firme e constante entre os diversos elementos da comunidade educativa do agrupamento, potenciando as diversas competências e responsabilidades. Manter a abertura institucional existente, agregando diversos parceiros externos no se</t>
  </si>
  <si>
    <t>Diversos elementos da comunidade educativa, parceiros externos e ligações institucionais.</t>
  </si>
  <si>
    <t>Monitorização e avaliação - reuniões regulares da equipa de monitorização, potenciando maior eficiência e eficácia às reflexões produzidas no quotodiano do trabalho escolar.</t>
  </si>
  <si>
    <t>Ações TEIP</t>
  </si>
  <si>
    <t>Apoiar mais, qualificar melhor - 1º CEB</t>
  </si>
  <si>
    <t>A reflexão sobre os resultados escolares evidencia a necessidade de uma intervenção urgente, no sentido de criar condições de promoção do sucesso para todos e de ultrapassar a situação de insucesso que se afigura para muitos alunos.
Verifica-se que um núm</t>
  </si>
  <si>
    <t xml:space="preserve">Alunos do 1º Ciclo que ficaram retidos ou transitaram com negativa a Português e/ou Matemática                       </t>
  </si>
  <si>
    <t>Apoiar mais, qualificar melhor - 2º CEB</t>
  </si>
  <si>
    <t>Projeto "Apoiar Mais, Qualificar Melhor"; Desdobramento de turmas no 5º e 6º ano, em Português e Matemática, para apoio individualizado e diversificação pedagógica (estratégias e materiais) de modo a permitir uma gestão horizontal e sequencial dos program</t>
  </si>
  <si>
    <t xml:space="preserve">Em Português: 29 alunos no 5º ano (11 pela 1ª vez, oriundos do 1º ciclo, e 18 retidos); 31 alunos no 6º ano ( 21 transitados de 5º, dos quais 15 já integravam o Projeto, e 10 retidos);                                                                       </t>
  </si>
  <si>
    <t>Assessorias pedagógicas no 3º CEB</t>
  </si>
  <si>
    <t>Assessorias Pedagógicas no 3º CEB que aprofundem o apoio individualizado e o reforço das aprendizagens e do acompanhamento. Reuniões periódicas de trabalho dos professores assessores com os professores das turmas para reflexão e alinhamento de estratégias</t>
  </si>
  <si>
    <t>Alunos do 3º Ciclo</t>
  </si>
  <si>
    <t>Operação Línguas 2º CEB - Reforço</t>
  </si>
  <si>
    <t>Operação Línguas 2º CEB - Reforço de um tempo  semanal à disciplina de Inglês, recorrendo a sessões de apoio em grupos de homogeneidade relativa, organizados com base nos níveis de desempenho previstos nas Metas Curriculares.</t>
  </si>
  <si>
    <t>Alunos do 6º ano que transitaram com nível inferior a três a Inglês.</t>
  </si>
  <si>
    <t>Operação Línguas 2º CEB</t>
  </si>
  <si>
    <t>Operação Línguas 2º CEB - Laboratório de Línguas: "GramaTICando" (1 tempo semanal) - integração da dimensão prática e teórica de Português: atividades de treino de caráter lúdico, concursos de ortografia e soletração, recorrendo a ambientes computacionais</t>
  </si>
  <si>
    <t>Alunos do 5º ano que transitaram com dificuldades nos domínios da escrita e da gramática.</t>
  </si>
  <si>
    <t>Trabalhar competências sociais nos alunos em risco de abandono; com assiduidade irregular; envolvidos em situações de indisciplina e violência.</t>
  </si>
  <si>
    <t>Operação Sim Eu Sei</t>
  </si>
  <si>
    <t>Avaliar e intervir precocemente nos alunos com dificuldades de aprendizagem sinalizados pelos docentes.</t>
  </si>
  <si>
    <t>OPERAÇÃO MATEMÀTICA 2CEB</t>
  </si>
  <si>
    <t>Operação Matemática 2º CEB -  Assessorias pedagógicas em todas as turmas do 5º e  6º ano (1 bloco semanal de 90m)  para reforço do tempo de trabalho destinado à  consolidação dos tópicos lecionados à disciplina, recorrendo a sessões de apoio individualiza</t>
  </si>
  <si>
    <t>Alunos do 5º e  6º ano que manifestam dificuldades de aprendizagem</t>
  </si>
  <si>
    <t>OPERAÇÃO MATEMÀTICA 3CEB - REFORÇO</t>
  </si>
  <si>
    <t xml:space="preserve">Operação Matemática  (3º CEB): Alargar o reforço de um tempo semanal (de carater obrigatório) a todos os alunos de todas as turmas do 3º ciclo,  para consolidação de aprendizagens estruturantes; Nas turmas onde se verificar um elevado índice de insucesso </t>
  </si>
  <si>
    <t>Alunos dos 7º, 8º e 9º anos.</t>
  </si>
  <si>
    <t>OPERAÇÃO MATEMÀTICA 7º, 8º, 9º e 10º</t>
  </si>
  <si>
    <t>Operação Matemática  -  Assessorias pedagógicas que aprofundem o apoio individualizado e reforço do acompanhamento. Reuniões periódicas de trabalho de todos os professores envolvidos na execução do projeto, para coordenação da execução do plano e conscien</t>
  </si>
  <si>
    <t>Alunos do 7º, 8º, 9º e 10º anos.</t>
  </si>
  <si>
    <t>OPERAÇÃO MATEMÀTICA 2CEB,3CEB e SEC</t>
  </si>
  <si>
    <t>"Trata os Exames de Matemática por Tu" -  sessões semanais de acompanhmento do programa de Matemática a partir de questões saídas em nacionais.
(6.º ano  8 x 90 ; 9º ano  7 x 45 ; 12º ano Mat A 3 x 90 no total 21 x 45 = 15h 45 min)</t>
  </si>
  <si>
    <t>Alunos do 6º e 9º anos do Ensino Básico e do 12º ano do Ensino Secundário</t>
  </si>
  <si>
    <t>Projeto TopCel</t>
  </si>
  <si>
    <t>O projeto visa recuperar, consolidar e desenvolver competências no domínio da Gramática e da Nova Terminologia Linguística, através da organização de grupos de homogeneidade relativa nas aulas de Português, num bloco letivo de 90m por semana, nas turmas d</t>
  </si>
  <si>
    <t xml:space="preserve">Alunos do 7.º e 8.º anos </t>
  </si>
  <si>
    <t xml:space="preserve">Consolidação de um sistema de avaliação e monotorização interna/externa do Excelência(+) Cidadania (+) visando a analise do trabalho desenvolvido procurando desta forma propor  à direção medidas de ajustamento, nomeadamente no controlo das planificações, </t>
  </si>
  <si>
    <t>AEDC</t>
  </si>
  <si>
    <t>(+) Aprendizagem</t>
  </si>
  <si>
    <t xml:space="preserve"> Colocação de Prof de 1º CEB para coadjuvar no desenvolvimento de atividades , com a implementação de estratégias pedagógicas diferenciadoras de promoção, estímulo e desenvolvimento escolar, junto de alunos do 2º ano do 1º CEB, implementando a estratégia </t>
  </si>
  <si>
    <t>Grupos Turma do 2º ano do 1º CEB (13 Grupos Turma)</t>
  </si>
  <si>
    <t>(+) Conhecimento</t>
  </si>
  <si>
    <t>1_(+) Conhecimento_Por: Criação de Pares Pedagógicos, atribuidos desde o início do ano, na disciplina de  Português no 3º ciclo, com o objetivo de promover respostas pedagógicas diferenciadas aos alunos com mais necessidades.  Complementamente serão desen</t>
  </si>
  <si>
    <t>Alunos do 3º CEB  (Todos os Grupos Turma)</t>
  </si>
  <si>
    <t>(+) Conviver</t>
  </si>
  <si>
    <t xml:space="preserve">Esta ação visa a realização de atividades, ao longo do ano dirigido à comunidade de modo a divulgar o trabalho de excelência realizado pelas turmas. Pretende-se que ao longo do ano todos os alunos das escolas de 1ºCEB e JI se desloquem à escola sede para </t>
  </si>
  <si>
    <t>Comunidade Educativa Encarregados de Educação</t>
  </si>
  <si>
    <t>(+) Turma</t>
  </si>
  <si>
    <t>1- (+) Turma__Criar 3 grupos de nível inclusivos a LP  e a  Mat, no 5º e 6º, após diagnose das suas competências. Consiste em promover respostas pedagógicas diferenciadas aos grupos de cada ano identificados pela sua heterogeneidade. No grupo que apresent</t>
  </si>
  <si>
    <t>Alunos do 2.º Ciclo (6 grupos-turma)</t>
  </si>
  <si>
    <t>(+) Let_Esc_Rac_Log</t>
  </si>
  <si>
    <t xml:space="preserve">(+)Let_Esc_Rac_Log:  Intervenção com apoio individualizado a  alunos de 5º  ano (não abrangidos pelo projeto + turma) com dificuldades ao nível de leitura, escrita e raciocínio lógico, por assessora  do 1º CEB </t>
  </si>
  <si>
    <t>Alunos do 5 º ano de escolaridade (20 alunos)</t>
  </si>
  <si>
    <t>(+) Animação</t>
  </si>
  <si>
    <t>Esta atividade visa minimizar os condicionalismos da dispersão dos estabelecimentos de Ensino e isolamento das escolas de Lugar Único. Pretende-se fomentar projetos de animação socioeducativa que visa trabalhar/ combater e  reduzir a indisciplina, o aband</t>
  </si>
  <si>
    <t>Alunos do 1º Ciclo</t>
  </si>
  <si>
    <t>(+) Apoiar</t>
  </si>
  <si>
    <t>1. (+) Apoiar_MC: Manutenção do núcleo de mediação de conflitos, em colaboração com os DT's, formado por psicólogo, assistente Social e docentes integrados no GAA.  Acompanhamento dos alunos encaminhados para o GAA,  alvo de OD, consoante o regulamento in</t>
  </si>
  <si>
    <t>Comunidade discente</t>
  </si>
  <si>
    <t>(+) Cidadania</t>
  </si>
  <si>
    <t>Manutenção do Gabinete de Apoio Sociofamiliar (GASF) e promoção social dirigido às famílias dos alunos do Agrupamento para acompanhamento de situações problema, no sentido de colaborar na melhoria do desenvolvimento escolar dos alunos. Fomentar o trabalho</t>
  </si>
  <si>
    <t>Famílias e alunos do Agrupamento</t>
  </si>
  <si>
    <t>(+) Intervir</t>
  </si>
  <si>
    <t>(+)Intervir: 1- Acompanhamento psicopedagógico, mediante sinalização dos DT, Prof. Titulares de Turma e Edu. Infância, a alunos dos diferentes níveis de educação e ensino; 2- Acompanhamento e orientação vocacional a alunos de 9º ano. 3- Promoção de acções</t>
  </si>
  <si>
    <t>Alunos do JI, 1º, 2º e 3º Ciclo; Docentes do AEDC</t>
  </si>
  <si>
    <t>(+) Proteger</t>
  </si>
  <si>
    <t>Manutenção de uma equipa articulada entre os diretores de  turma e o GAA que visará a concretização de estratégias de mitigação das taxas de absentismo e abandono escolar, bem como melhorar a taxa de absentismo nos alunos intervencionados após sinalização</t>
  </si>
  <si>
    <t>Alunos dos 1º, 2º e 3º CEB.</t>
  </si>
  <si>
    <t>Assegurar que através da avaliação, se vá conhecendo o modo como o projeto vai decorrendo, quão próximo está de atingir os objetivos traçados, que ajustes se tornam necessários, bem como, que ações desencadear no sentido de otimizar os recursos e de artic</t>
  </si>
  <si>
    <t>Todos os envolvidos nas ações inscritas no plano de melhoria</t>
  </si>
  <si>
    <t>Assessorias Pedagógicas (matemática)</t>
  </si>
  <si>
    <t>Apoio individualizado e organização de estratégias entre pares (docentes e alunos) que atendam às características e modos de aprendizagem dos alunos focando a intervenção em grupos especifícos de trabalho na sala de aula ao nível da Matemática</t>
  </si>
  <si>
    <t>Turmas do 5º, 6º, 7º, 8º e 9º ano da Escola Básica de Miragaia</t>
  </si>
  <si>
    <t>Assessorias Pedagógicas (português)</t>
  </si>
  <si>
    <t>Apoio individualizado e organização de estratégias entre pares (docentes e alunos) que atendam às características e modos de aprendizagem dos alunos focando a intervenção em grupos especifícos de trabalho na sala de aula ao nível do Português</t>
  </si>
  <si>
    <t>Turma + (matemática)</t>
  </si>
  <si>
    <t>Nas turmas intervencionadas os alunos deverão ser divididos em grupos por niveis de competência para serem alvo, rotativamente, de intervenção direcionada (turma +) no sentido de adquirirem competências nesta área disciplinar.</t>
  </si>
  <si>
    <t>Turmas de 5º, 6º, 7º , 8º  e 9º ano (Rodrigues de Freitas)</t>
  </si>
  <si>
    <t>Turma + (português)</t>
  </si>
  <si>
    <t>Turmas de 5º, 6º, 7º, 8º e 9º ano (Rodrigues de Freitas)</t>
  </si>
  <si>
    <t>Prevenir para não remediar</t>
  </si>
  <si>
    <t>Esta atividade dirige-se preferencialmente a uma intervenção no 1º ciclo e pretende reforçar o apoio individualizado no sentido de uma deteção precoce de eventuais problemas no desenvolvimento de competências especificas de leitura, escrita e matemática c</t>
  </si>
  <si>
    <t>4 escolas de 1º ciclo (Torrinha, Carlos Alberto, Bandeirinha, São Nicolau)</t>
  </si>
  <si>
    <t xml:space="preserve">Ação Tutorial </t>
  </si>
  <si>
    <t>A dinamização desta atividade pressupõe uma intervenção individualizada para alunos em situação de retenção, absentismo e graves situações de insucesso académico. Pretendemos ainda que o tutor contribua para a construção e gestão do plano individual deste</t>
  </si>
  <si>
    <t>20 alunos devidamente identificados com problemas sociais e de aprendizagem que possam comprometer o seu sucesso académico (Escola Básica de Miragaia e Básica e Secundária Rodrigues).</t>
  </si>
  <si>
    <t xml:space="preserve">Gabinete de Ação Preceptorial (GAP) - Horas de Estudo </t>
  </si>
  <si>
    <t>Tendo em consideração o reconhecimento das relações entre pares como essenciais para a promoção e disseminação de comportamentos e atitudes positivas na escola, desenvolveremos o Gabinete de Ação Preceptorial, sob coordenação de uma equipa de técnicos e d</t>
  </si>
  <si>
    <t>Todos os alunos de 2º, 3º ciclo e secundário da Escola Básica de Miragaia e Escola Secundária Rodrigues de Freitas</t>
  </si>
  <si>
    <t>Gabinete de Mediação de Conflitos</t>
  </si>
  <si>
    <t>Continuar a aprefeiçoar o trabalho realizado pelo gabinete de mediação de conflitos, de modo a que este potencie o contacto entre os alunos, docentes e técnicos de modo a criar compromissos que evitem a reincidência de problemas disciplinares, nomeadament</t>
  </si>
  <si>
    <t>Todos os alunos da Escola Básica de Miragaia</t>
  </si>
  <si>
    <t>Saber-ser, Saber-estar para Saber-aprender</t>
  </si>
  <si>
    <t>Consolidar o projeto de educação para a cidadania, iniciado no ano transato, nas turmas que evidenciem problemas comportamentais e/ou académicos. Estes momentos devem ser coordenados pelo DT e pelo técnico-tutor, podendo ser convidados  docentes, encarreg</t>
  </si>
  <si>
    <t>Turmas a identificar no 2º e 3º ciclo do agrupamento</t>
  </si>
  <si>
    <t>Animação Sociocultural</t>
  </si>
  <si>
    <t xml:space="preserve">Este projeto pretende ajudar os alunos a construir um sucesso educativo que desenvolva e consolide competências nas dimensões do saber, do ser e do estar. Neste sentido, pretendemos dar continuidade a experiências educativas significativas como o atelier </t>
  </si>
  <si>
    <t>Todos os alunos do Agrupamento Rodrigues de Freitas</t>
  </si>
  <si>
    <t>Este espaço pretende dar resposta ao universo de alunos de todo o agrupamento, no que concerne aos problemas emocionais e psicológicos que muito condicionam o rendimento académico dos mesmos. De salientar que este é um agrupamento de referência para a def</t>
  </si>
  <si>
    <t>Gabinete de Intervenção Social (GIS)</t>
  </si>
  <si>
    <t>Espaço de intervenção direcionada para o trabalho com as famílias dos alunos que apresentam um quadro de atitudes/comportamentos e insucesso escolar mais grave, assim como com as famílias que apresentam problemas sócio-económicos. Procurar-se-á intervir d</t>
  </si>
  <si>
    <t>Estudar com pais</t>
  </si>
  <si>
    <t xml:space="preserve">A maior parte dos pais têm dificuldade em ajudar os seus educandos nos trabalhos de casa. Assim, os pais poderão vir à escola, uma ou duas vezes por mês, para tirarem dúvidas e aprenderem formas de ajudar os seus educandos, na realização dos trabalhos de </t>
  </si>
  <si>
    <t>Pais e encarregados de educação dos alunos do 1º Ciclo do Agrupamento</t>
  </si>
  <si>
    <t>Esta ação visa a monotorização/acompanhamento das atividades/ações deste projeto, de modo a permitir as alterações julgadas necessárias à plena consecução dos objetivos. A avaliação tem assim um carácter contínuo, de ajuste às necessidades que vão surgind</t>
  </si>
  <si>
    <t>Comunidade educativa do Agrupamento de Escolas Alexandre Herculano</t>
  </si>
  <si>
    <t>Aprofundar o conhecimento socio-económico do Agrupamento</t>
  </si>
  <si>
    <t>Pretende-se realizar um levantamento estatístico da realidade socio-económica do agrupamento para se caraterizar/conhecer melhor a unidade organica</t>
  </si>
  <si>
    <t>Apoios pedagógicos temporários  a Português e a Matemática no 1º Ciclo</t>
  </si>
  <si>
    <t>Através de um apoio individualizado ou em pequenos grupos, colmatar as dificuldades sentidas na Língua Portuguesa e na Matemática. Estas ações devem ser articuladas com os professores titulares de turma, construindo-se um plano de intervenção com objetivo</t>
  </si>
  <si>
    <t>Alunos do  2º ano e 4º ano do 1º ciclo da Agrupamento de Escolas Alexandre Herculano</t>
  </si>
  <si>
    <t>Apoios pedagógicos temporários  a  Português e a Matemática no 2º/3º Ciclos</t>
  </si>
  <si>
    <t>São apoiados, em contexto de sala de aula (ou não, caso o professor titular assim o entenda), através de pedagogias diferenciadas, os alunos que manifestam dificuldades em acompanhar o grupo turma. Estes apoios são desenvolvidos, em função do número de al</t>
  </si>
  <si>
    <t>Alunos do  6º ano e 9º ano do Agrupamento de Escolas Alexandre Herculano</t>
  </si>
  <si>
    <t>Incluir com sucesso</t>
  </si>
  <si>
    <t>Esta ação será implementada no âmbito do GAM (Gabinete de acompanhamento multidisciplinar). Composto por 2 Assistentes Sociais, 1 Mediador sócio-educativo, 2 Psicólogos, 1 Professore Tutor e 1 Educador Social. Tem como objetivo fornecer respostas interven</t>
  </si>
  <si>
    <t>Esta ação é centrada no processo de ensino/aprendizagem do aluno. O professor tutor trabalha em articulação com a Assistente Social, a Mediadora sócio-educativa, a Psicóloga e com o Diretor de Turma. Trabalha na implicação dos pais/encarregados de educaçã</t>
  </si>
  <si>
    <t>Alunos do 2º e 3º Ciclos do Agrupamento Alexandre Herculano</t>
  </si>
  <si>
    <t>Coaching Parental</t>
  </si>
  <si>
    <t>Grupos de discussão, partilha e criação de estratégias relativas a preocupações apresentadas pelos encarregados de educação</t>
  </si>
  <si>
    <t>Pais e encarregados de educação das várias escolas do Agrupamento</t>
  </si>
  <si>
    <t>Esta ação será a responsável pelo acompanhamento de todo o Plano de Melhoria TEIP, tendo uma preocupação central: em cada momento identificar o que possa necessitar de correções de modo a optimizar a sua implementação.</t>
  </si>
  <si>
    <t xml:space="preserve">Coordenador TEIP; coordenador de cada uma das Ações; equipa TEIP; Técnicos; Representante de pais/alunos/assistentes operacionais; perita externa.                                                                                
</t>
  </si>
  <si>
    <t>Ofertas diversificadas de organização de grupos-turma -  Grupo Ninho</t>
  </si>
  <si>
    <t>Melhorar a qualidade das aprendizagens dos alunos - Implementação de estratégias de pedagogia diferenciada e participação ativa dos alunos - co-docência  no 1.º CEB e criação de um "grupo ninho" na EB1 de Arrancada do Vouga.</t>
  </si>
  <si>
    <t>Alunos do 1.º CEB _ Arrancada do Vouga</t>
  </si>
  <si>
    <t>Ofertas diversificadas de organização de grupos-turma -  Disciplinas Mais (em  Portugûes e Matemática).</t>
  </si>
  <si>
    <t>Surge como a construção de um processo dinâmico, contínuo e interativo de aprendizagens, que pretende envolver toda a comunidade educativa, onde as palavras “Sucesso e Inclusão” são prioritárias.</t>
  </si>
  <si>
    <t>Alunos 2.º e 3.º CEB que revelem dificuldades de aprendizagem (Português- 7.ºA, 9.ºA: Ensino coadjuvado  6.ºC, 7.ºC, 8.ºC e 9.ºB: co-docência; Mat- 7.º A, 9º A: Ensino codjuvado 6.º C, 7.º C, 8.º C e 9.º B: co-docência).</t>
  </si>
  <si>
    <t>Programa de Tutorias</t>
  </si>
  <si>
    <t xml:space="preserve"> Levar os alunos a participar de forma responsável no seu próprio processo de aprendizagem. Dotar os alunos de competências sociais e pessoais na construção do seu projeto de vida.</t>
  </si>
  <si>
    <t>Alunos do 2.º e 3.º CEB</t>
  </si>
  <si>
    <t>Práticas Educativas para a Cidadania (Assembleias de Alunos/Turmas/Representantes de alunos nos Conselhos de Turma, Clube de mediadores, Escola de Regras)</t>
  </si>
  <si>
    <t xml:space="preserve">Pretende ser complementar do Gabinete de Apoio Comportamental e tem como principal objetivo o desenvolvimento de um conjunto de atividades que permitam criar melhores condições para que os alunos se sintam mais motivados e mais envolvidos na vida de cada </t>
  </si>
  <si>
    <t>Alunos do agrupamento; parcerias com técnicos/instituições; diretorde turma/professor titular; mediadores.</t>
  </si>
  <si>
    <t>Ofertas Diversificadas</t>
  </si>
  <si>
    <t xml:space="preserve">
Esta ação engloba um conjunto de espaços e iniciativas no âmbito da Orientação Escolar e Profissional, a saber: espaço de Atendimento/Orientação Escolar e Profissional – atendimento em espaço próprio para toda a comunidade escolar; divulgação da oferta f</t>
  </si>
  <si>
    <t>Alunos/famílias do agrupamento; parcerias com técnicos/instituições; diretores de turma/professor titular.</t>
  </si>
  <si>
    <t>Gabinete de apoio comportamental (GAC).</t>
  </si>
  <si>
    <t>O processo educativo não é uma ciência exata e, em certa medida, caracteriza-se por ser uma realidade prismática e complexa que exige abordagens consistentes e fundamentadas. Torna-se, pois, decisivo criar condições para pensar, equacionar e conceber toda</t>
  </si>
  <si>
    <t>Alunos do agrupamento; parcerias com técnicos/instituições; diretorde turma/professor titular.</t>
  </si>
  <si>
    <t>Gabinete de Apoio ao Aluno à Família</t>
  </si>
  <si>
    <t>Atendimento e acompanhamento biopsicossocial dos alunos  e respetivas famílias sinalizadas  pelo  diretor de turma/professor titular de turma, em articulação com os serviços da comunidade e todos os agentes educativos; deslocação do Técnico ao domicílio p</t>
  </si>
  <si>
    <t>Ofertas diversificadas de organização de grupos-turma : Apoio coadjuvado/codocência em Ingês.</t>
  </si>
  <si>
    <t xml:space="preserve">Ensino coadjuvado/Co-docência à Disciplina de Inglês. De acordo com as características e necessidades das turmas, a ação deverá ser desenvolvida nos seguintes moldes: A co-docência abrangerá todas as aulas do ano letivo com dois professores que dividirão </t>
  </si>
  <si>
    <t xml:space="preserve">
Alunos 2.º e 3.º CEB que revelem dificuldades de aprendizagem_ 2.º CICLO: Co-docência- 6.ºC; 3.º CEB: Co-Docência: 9.ºA e 9.ºB; Ensino Coajuvado: 7.ºA, 8.ºA, 8.ºC. </t>
  </si>
  <si>
    <t>Promoção da qualidade das aprendizagens no 1.º CEB.</t>
  </si>
  <si>
    <t xml:space="preserve">Apoio na sala de aula aos alunos do 1.º e 2.º anos, que vise a melhoria das aprendizagens, promovendo uma melhor integração dos alunos do 1.º ano, minimizando as dificuldades sentidas na aquisição da leitura e da escrita, procurando desta forma que a sua </t>
  </si>
  <si>
    <t>Alunos do 1.º CEB</t>
  </si>
  <si>
    <t xml:space="preserve">                                                       Projeto “Entre Livros e Laços”</t>
  </si>
  <si>
    <t>Proporcionar condições para o sucesso nas aprendizagens, fomentando a coadjuvação em sala de aula, implementando: a cooperação entre docentes de modo a potenciar o conhecimento científico e pedagógico de cada um, em benefício da qualidade do ensino; estra</t>
  </si>
  <si>
    <t xml:space="preserve">Alunos da educação pré escolar.
</t>
  </si>
  <si>
    <t>Avaliação do cumprimento das metas TEIP.
Reflexão em torno dos processos e resultados obtidos como forma de apoio à tomada de decisões.
Criação de mecanismos de feedback aos diferentes atores.
Áreas disciplinares envolvidas: Todas
Periodicidade: Mensal (</t>
  </si>
  <si>
    <t>Gabinete de apoio ao Aluno e à Família</t>
  </si>
  <si>
    <t>GAAF (Gab. de Apoio ao Aluno e à Família) - Espaço destinado à resolução de problemas/dificuldades dos alunos.  Intervenção direta junto dos alunos e respetivas famílias, incluindo visitas domiciliárias (de acordo com a especificidade dos casos);
Articula</t>
  </si>
  <si>
    <t>Alunos/famílias  do ensino básico</t>
  </si>
  <si>
    <t>Viver saudável, dentro e fora da escola</t>
  </si>
  <si>
    <t>Espaço dedicado ao desenvolvimento de competências dos jovens que visem hábitos de vida saudáveis e que permitam escolhas informadas e seguras no campo da saúde e bem estar
Áreas disciplinares envolvidas: Todas;
Periodicidade: Diário (ao longo do ano let</t>
  </si>
  <si>
    <t>Alunos do Pré-escolar, 1º, 2º e 3º Ciclo.</t>
  </si>
  <si>
    <t>CACE Faz (Cultura, Animação, Cidadania e Educação)</t>
  </si>
  <si>
    <t>Ocupação dos tempos livres dos alunos durante o período escolar e férias.
Articulação com os docentes de diferentes níveis de ensino na dinamização de atividades de promoção da leitura e do livro, higiene, saúde e educação multicultural;
Áreas disciplina</t>
  </si>
  <si>
    <t>Alunos</t>
  </si>
  <si>
    <t>Gabinete de Mediação de Conflitos (GAMED)</t>
  </si>
  <si>
    <t>Espaço criado propositadamente para o efeito no ano letivo de 2011-2012 onde uma equipa de alunos e de professores mediadores dinamizam processos de mediação com vista à resolução de conflitos em ambiente escolar e à promoção de um ambiente saudável na ge</t>
  </si>
  <si>
    <t>Alunos do 2.º e 3º cilcos</t>
  </si>
  <si>
    <t>Bibliotecar</t>
  </si>
  <si>
    <t xml:space="preserve"> - Promoção/animação da leitura e da escrita dirigidas a toda a comunidade. Formação de utilizadores, apoio à pesquisa e à utilização do material informático. Apoio ao trabalho do aluno/turma/sala de aula. Empréstimos a toda a comunidade.
Áreas disciplin</t>
  </si>
  <si>
    <t>Apoio à melhoria das aprendizagens na disciplina de Matemática</t>
  </si>
  <si>
    <t>Trabalho em par pedagógico nas escolas básicas do 1.º ciclo com insucesso a matemática.
Áreas disciplinares envolvidas: Matemática
Periodicidade: Diária
Nº médio de horas por turma: (variável em função das dificuldades evidenciadas pelo grupo/turma a apoi</t>
  </si>
  <si>
    <t>Alunos de 3.º e 4.º anos do ensino básico de escola que, após monitorização periódica, revelam insucesso a Matemática.</t>
  </si>
  <si>
    <t>Apoio à melhoria das aprendizagens na disciplina de Língua Portuguesa</t>
  </si>
  <si>
    <t>Trabalho em par pedagógico nas escolas básicas do 1.º ciclo com  insucesso a Língua Portuguesa;
Áreas disciplinares envolvidas: Português
Periodicidade: Diária
Nº médio de horas por turma: (variável em função das dificuldades evidenciadas pelo grupo/turm</t>
  </si>
  <si>
    <t>Alunos de 2.º e 3.º anos do ensino básico</t>
  </si>
  <si>
    <t>Reforço Pedagógico à disciplina de Matemática</t>
  </si>
  <si>
    <t>Reforço pedagógico dirigido a alunos com aproveitamento negativo à disciplina de Matemática
Áreas disciplinares envolvidas: Matemática do 2º e 3º Ciclo
Periodicidade: Diária
Nº médio de horas por turma: 1 hora/semana
A desenvolver no horário extra letivo</t>
  </si>
  <si>
    <t>Desenvolvimento Profissional e Prática Letiva</t>
  </si>
  <si>
    <t>Trabalho colaborativo entre docentes para implementação de práticas reflexivas com base nos pontos fortes e aspetos a melhorar decorrentes dos processos de observação de aulas</t>
  </si>
  <si>
    <t>Professores do 2º e 3º Ciclo</t>
  </si>
  <si>
    <t>Desenvolvimento do projeto de autoavaliação e melhoria de escola (autorregulação e avaliação do projeto educativo, no sentido de se alcançar a eficácia e eficiência das ações, tendo sempre em vista o sucesso doa alunos)</t>
  </si>
  <si>
    <t>Assessoria ao 3.º ciclo - disciplina de Português</t>
  </si>
  <si>
    <t>Constituição temporária de grupos de homogeneidade relativa (em termos de desempenho escolar); coadjuvação pedagógica, na disciplina de Português, nos 8.º e 9.º anos, em 5 horas semanais por turma.</t>
  </si>
  <si>
    <t>Todas as turmas do 3.º ciclo - 7.º, 8.º e 9.º anos.</t>
  </si>
  <si>
    <t>Assessoria ao 3.º ciclo - disciplina de Inglês</t>
  </si>
  <si>
    <t>Constituição temporária de grupos de homogeneidade relativa (em termos de desempenho escolar); coadjuvação pedagógica, na disciplina de Inglês, 2 horas semanais nos 8.º e 3 horas semanais nos 9.º anos.</t>
  </si>
  <si>
    <t xml:space="preserve">Assessoria ao 1.º ciclo </t>
  </si>
  <si>
    <t>Fomentar práticas de interação pedagógica ( trabalho de pares), coadjuvação  na sala de aula, nas turmas dos 1.º, 2.º e 4.º anos.</t>
  </si>
  <si>
    <t>Todas as turmas do 1.º, 2.º e 4º anos.</t>
  </si>
  <si>
    <t>Assessoria à disciplina de Matemática 3.º ciclo</t>
  </si>
  <si>
    <t>Constituição temporária de grupos de homogeneidade relativa (em termos de desempenho escolar); coadjuvação pedagógica e apoio individualizado, na disciplina de Matemática - 7.º ano, 3 horas semanais por turma; 8.º ano, 5 horas semanais por turma; 9.º ano,</t>
  </si>
  <si>
    <t>Gaaf</t>
  </si>
  <si>
    <t>Gabinete de apoio ao aluno e à família – Conjunto de atividades que visam a identificação e o acompanhamento de alunos, intervindo nos aspetos de ordem comportamental, social, familiar e de integração na comunidade educativa. Procura ainda envolver e resp</t>
  </si>
  <si>
    <t>Pré-escolar; 1.º, 2.º e 3.º ciclos; pais/encarregados de educação.</t>
  </si>
  <si>
    <t>Animar acompanhando</t>
  </si>
  <si>
    <t>Desenvolvimento de atividades no âmbito da animação e representação (especialmente com alunos que chegam às 7h 30 m da manhã à escola) e manutenção do clube de teatro "Trapopalco".</t>
  </si>
  <si>
    <t>Pré-escolar; 1.º, 2.º e 3.º ciclos.</t>
  </si>
  <si>
    <t>Pretende-se efetuar a avaliação/reavaliação/readaptação do Projeto, bem como construir instrumentos que reúnam informação necessária para tomar decisões.</t>
  </si>
  <si>
    <t>Docentes e Comunidade Educativa</t>
  </si>
  <si>
    <t>Articulação Vertical e Horizontal/Realização de Ações de Sensibilização</t>
  </si>
  <si>
    <t>Implementação, no Agrupamento de Escolas, de uma verdadeira articulação entre as disciplinas e os docentes dos respetivos Conselho de Docentes e Conselhos de Turma,não só ao nível dos conteúdos curriculares,mas também tendo em conta as dificuldades dos al</t>
  </si>
  <si>
    <t xml:space="preserve">Pessoal Docente. </t>
  </si>
  <si>
    <t>Assessorias e  Apoio Educativo a Português e a Matemática no 1º Ciclo</t>
  </si>
  <si>
    <t>PROGRAMAS "VAMOS LER" e "MATEMATICANDO" ‐ Assessorias pedagógicas de Português e Matemática dadas por um professor do 1º Ciclo (grupo 110 - 25 horas), que se traduz no seguinte: (1h30m de assessoria de Português x 4 turmas da sede) +  (1h30m de assessoria</t>
  </si>
  <si>
    <t>Seis turmas do 1º Ciclo (quatro na sede do Agrupamento e duas em Dornelas do Zêzere), com a seguinte distribuição de horas: (1h30m de assessoria de Português x 4 turmas da sede) +  (1h30m de assessoria de Matemática x 4 turmas da sede) = 12 horas;  (2h30m</t>
  </si>
  <si>
    <t>Assessorias, Apoio ao Estudo e Aulas de Reforço de Aprendizagem e/ou Gabinete de Estudo a Matemática e Português.</t>
  </si>
  <si>
    <t>PROGRAMAS "VAMOS LER" e "MATEMATICANDO" ‐ Esta Ação traduz-se num conjunto de atividades que visam desenvolver competências ao nível do Português e Matemática, durante a componente letiva. Assessorias pedagógicas de Português e Matemática no 5º Ano, dadas</t>
  </si>
  <si>
    <t>As assessorias destinam-se às turmas do 2º e 3º Ciclos. No 5º Ano, dadas pelo docente do 1º Ciclo, da seguinte forma: (1h30m de assessoria de Português x 1 turma do 5º Ano) +  (1h30m de assessoria de Matemática x 1 turma do 5º Ano) = 3 horas, o que comple</t>
  </si>
  <si>
    <t>Assessorias, Apoio ao Estudo e Aulas de Reforço de Aprendizagem e/ou Gabinete de Estudo a Inglês.</t>
  </si>
  <si>
    <t>YES, WE LEARN… ENGLISH IS FUN - Conjunto de atividades que desenvolvam competências ao nível da Língua Inglesa no 2º e 3º Ciclos. Esta ação contempla Apoio ao Estudo, Aulas de Reforço de Aprendizagem e/ou Gabinete de Estudo, que se destinam aos alunos que</t>
  </si>
  <si>
    <t xml:space="preserve"> 2º e 3º Ciclos - 7 turmas.</t>
  </si>
  <si>
    <t>Apoio às Aprendizagens na disciplina de Ciências Físico-Químicas.</t>
  </si>
  <si>
    <t>Aulas de Reforço de Aprendizagem e/ou Gabinete de Estudo - Dinamização de um conjunto de atividades que possibilitem superar algumas das dificuldades de aprendizagem na disciplina de Ciências Físico-Químicas. Este apoio destina-se aos alunos do 3º Ciclo q</t>
  </si>
  <si>
    <t>Alunos do 7º, 8º e 9º Anos.</t>
  </si>
  <si>
    <t>Nesta Ação proceder-se-á ao desenvolvimento de atividades socioeducativas e na área de mediação de conflitos. Estas desenvolver-se-ão nos intervalos e no Gabinete e decorrerão nos espaços sem componente letiva, como forma de ocupar o tempo livre dos aluno</t>
  </si>
  <si>
    <t>Estas Atividades destinam-se aos alunos dos diversos níveis de ensino.</t>
  </si>
  <si>
    <t>Ações de Prevenção e Combate ao Abandono e Absentismo.</t>
  </si>
  <si>
    <t xml:space="preserve">Esta ação é desenvolvida pelo Gabinete de Apoio ao Aluno e à Família (GAAF) em articulação com os professores titulares de turma e diretores de turma, e  pretende desenvolver atividades que visam a consciencialização conjunta dos alunos e comunidade para </t>
  </si>
  <si>
    <t>Todos os Alunos; As atividades relativas aos percursos profissionais, ofertas formativas e áreas profissionais destinam-se aos alunos do 8º e 9º Anos e encarregados de educação (dos alunos do 8º e 9º Anos, em vertentes diferentes, mas com o mesmo fim: elu</t>
  </si>
  <si>
    <t>Ações de Desenvolvimento de Competências Pessoais e Sociais</t>
  </si>
  <si>
    <t>Com esta Ação, integrada no Gabinete de Apoio ao Aluno e à Família, pretende-se desenvolver um trabalho conjunto entre os Diretores de Turma e as técnicas do GAAF (Educadora Social e Mediadora), a fim de dirimir o comportamento menos adequado de alguns al</t>
  </si>
  <si>
    <t>Todos os Alunos</t>
  </si>
  <si>
    <t>Clubes.</t>
  </si>
  <si>
    <t>Clubes - Conjunto de atividades que visam ocupar os tempos livres dos alunos na escola, bem como a promoção de: hábitos de leitura e escrita; competências ao nível da Expressão Plástica, Dramática e Musical; comportamentos e atitudes assertivas que contri</t>
  </si>
  <si>
    <t>Todos os alunos que pretendam inscrever-se nas Ofertas apresentadas no início do ano</t>
  </si>
  <si>
    <t>Ações de Sensibilização aos Encarregados de Educação/Pais/Ações de Prevenção e Combate ao Abandono e Absentismo Escolar</t>
  </si>
  <si>
    <t>Esta ação está claramente relacionada com as indicadas anteriormente. Com ela pretende-se, proporcionar aos Pais/Encarregados de Educação um espaço de partilha de ideias e experiências parentais, de aquisição de conhecimentos e de competências, e promover</t>
  </si>
  <si>
    <t>Todos os Encarregados de Educação/Pais do Agrupamento; Alunos sinalizados pelo Conselho de Docentes/Turma ou outros.</t>
  </si>
  <si>
    <t>No final de cada período a direcção elabora um relatório síntese, resultante da análise dos diferentes relatórios efectuados pelos responsáveis de cada actividade/projecto/departamento, que é apreciado em Conselho Pedagógico e aprovado no Conselho Geral e</t>
  </si>
  <si>
    <t>Projeto Começar Cedo</t>
  </si>
  <si>
    <t>Face às dificuldades  que continuam a ser evidenciadas ao nível linguístico e de comunicação por parte de um número significativo de crianças, pretende-se dar continuidade ao trabalho iniciado nos  anos letivos anteriores . As atividades são diversificada</t>
  </si>
  <si>
    <t>Crianças  a frequentar o pré escolar e o 1º ano sinalizadas com atraso nas aquisições da linguagem</t>
  </si>
  <si>
    <t>Projeto preparar</t>
  </si>
  <si>
    <t>Face às dificuldades evidenciadas de integração no 1º ano de escolaridade entende-se que as crianças de cinco anos dispersas pelos diferentes grupos do pre-escolar devem .fazer um programa especifico de aquisição de requisitos prévios à entrada no primeir</t>
  </si>
  <si>
    <t>Crianças de cinco anos a frequentar o pre-escolar</t>
  </si>
  <si>
    <t>Projeto Ninho 2º ano</t>
  </si>
  <si>
    <t xml:space="preserve"> Intervenção junto de alunos do segundo ano que, após uma avaliação diagnóstica individualizada, se verifique estarem num nível de aquisições abaixo do expectável para o nível de segundo ano e sejam agrupados de acordo com o nível de conhecimentos aferido</t>
  </si>
  <si>
    <t>alunos do segundo ano de escolaridade que ficaram retidos e alunos que transitaram para o 2º ano e que evidenciem dificuldades de aprendizagem nas áreas de Português e/ou Matemática</t>
  </si>
  <si>
    <t>Apoio socioeducativo no 3º e 4º ano</t>
  </si>
  <si>
    <t>Reforço das aprendizagens a Língua Portuguesa e Matemática, em contexto de sala de aula ou em sala à parte de acordo com as necessidade e perfil dos alunos a apoiar. A duração média será de 8h por turma</t>
  </si>
  <si>
    <t>Alunos com dificuldades de aprendizagem acentuadas,do 3º e 4º anos, cujo desfazamento nas aprendizagens corresponde a, sensivelmente, dois anos de aprendizagem</t>
  </si>
  <si>
    <t>Projeto Ninho 5º ano</t>
  </si>
  <si>
    <t xml:space="preserve"> Intervenção no 5º ano nas disciplinas de português e matemática (Fenix - eixo I). Após uma avaliação diagnóstica, os alunos integrarão o “ninho” de acordo com as necessidades que forem sendo detetadas</t>
  </si>
  <si>
    <t>Alunos a quem , após uma avaliação dagnóstica, sejam detetadas lacunas ou necessidades específicas de aprendizagem</t>
  </si>
  <si>
    <t>Assessoria a Português e Matemática no sexto ano de escolaridade</t>
  </si>
  <si>
    <t xml:space="preserve"> Assessoria a português e matemática no sexto ano, 90m semanais, dando continuidade ao projeto já iniciado nos anos letivos anteriores</t>
  </si>
  <si>
    <t>Alunos do sexto ano</t>
  </si>
  <si>
    <t xml:space="preserve">Sala de Estudo </t>
  </si>
  <si>
    <t xml:space="preserve">Sala de estudo em regime voluntário, com docentes das diferentes áreas, para os alunos do 2º e 3º ciclo. Os alunos participantes utilizam este apoio para realizar trabalhos de casa, preparar conteúdos ( sobretudo nos momentos de preparação para as fichas </t>
  </si>
  <si>
    <t>Projeto Ninho 7º ano</t>
  </si>
  <si>
    <t xml:space="preserve"> Intervenção no 7º ano nas disciplinas de português e matemática (Fenix - eixo I). Após uma avaliação diagnóstica, os alunos integrarão o “ninho” de acordo com as necessidades que forem sendo detetadas</t>
  </si>
  <si>
    <t>Sala de Estudo  de Português</t>
  </si>
  <si>
    <t>Sala de estudo para alunos com dificuldades diagnosticadas a Português onde desenvolverão competências de leitura e interpretação com o apoio de Professores de Português.</t>
  </si>
  <si>
    <t>Sala de Estudo  de Matemática</t>
  </si>
  <si>
    <t>Sala de estudo para alunos com um perfil previamente definido de falta de pre-requisitos à disciplina que desenvolverá os mesmos com a orientação de um professor da disciplina</t>
  </si>
  <si>
    <t>Programa de Tutoria</t>
  </si>
  <si>
    <t>Actividade de carácter transdisciplinar a desenvolver ao longo do ano lectivo e que prepara o aluno para uma melhor integração e motivação para as actividades escolares. Baseia-se num contrato estabelecido entre o aluno e o professor-tutor onde são defini</t>
  </si>
  <si>
    <t>Alunos referenciados pelos conselhos de turma de acordo com o perfil definido ( desmotivação, problemas de integração e risco de absentismo/abandono)</t>
  </si>
  <si>
    <t>Perurso Curricular Alternativo de 6º ano</t>
  </si>
  <si>
    <t>Formação de uma turma de PCA de 6º ano como forma de dar resposta aos alunos que frequentaram o 5º ano de PCA em 2011/12 e aos quais foi vedada a continuidade desta medida. Bem como a alunos de outras turmas que ficaram retidos no 6º ano.</t>
  </si>
  <si>
    <t>Alunos retidos no 6º ano, com idade igual ou superior a 13 anos e com duas ou mais retençãoes</t>
  </si>
  <si>
    <t xml:space="preserve"> Alargar a abrangência da intervenção do GAA à família:                                                                Dinamizar o Projeto Portas Abertas de forma a ir respondendo às necessidades das famílias no apoio aos seus educandos e no apoio à resol</t>
  </si>
  <si>
    <t>Alunos sinalizados pelos professores titulares e pelos conselhos de turma, em risco social ou com problemas de comportamento</t>
  </si>
  <si>
    <t>Gabinete de Mediação</t>
  </si>
  <si>
    <t>Pretende-se  assegurar a presença contínua de um professor ou do educador social no gabinete para orientar os alunos que não cumprem as regras, na tentativa de resolução, minimização ou prevenção do agravamento dos conflitos disciplinares</t>
  </si>
  <si>
    <t>Alunos do 1º, 2º e 3º ciclos</t>
  </si>
  <si>
    <t>Diretores de Turma Mediadores</t>
  </si>
  <si>
    <t>Formação de diretores de turma em mediação socio educativa com o intuito de facilitar e incrementar  o diálogo e a reflexão com as famílias</t>
  </si>
  <si>
    <t xml:space="preserve">Diretores de Turma </t>
  </si>
  <si>
    <t>Acompanhamento e avaliação do projeto.</t>
  </si>
  <si>
    <t>Equipa TEIP/Equipa de Avaliação Interna</t>
  </si>
  <si>
    <t>Apoios Educativos</t>
  </si>
  <si>
    <t>Apoios Educativos às disciplinas de  Português e Matemática,</t>
  </si>
  <si>
    <t>Alunos do 4.º ano de escolaridade</t>
  </si>
  <si>
    <t>Assessorias/Apoios/Sala de Estudo</t>
  </si>
  <si>
    <t xml:space="preserve">Assessorias/Apoios/Sala de Estudo à disciplina de Matemática/Português </t>
  </si>
  <si>
    <t>6.º Ano de Escolaridade</t>
  </si>
  <si>
    <t>9.º Ano de Escolaridade</t>
  </si>
  <si>
    <t>Programa "Indisciplina, NÃO! " - GAAF</t>
  </si>
  <si>
    <t xml:space="preserve">Diagnosticar e intervir nas dificuldades das turmas (cumprimento de regras em diferentes contextos, valores pessoais e sociais e relacionamento interpessoal). </t>
  </si>
  <si>
    <t>Alunos do 1.º Ciclo do Ensino Básico</t>
  </si>
  <si>
    <t xml:space="preserve">Intervenção comportamental - GAAF </t>
  </si>
  <si>
    <t xml:space="preserve">Desenvolvimento de programas ajustados aos alunos com medidas disciplinares. Fomentar o gosto pela continuidade dos estudos e reconhecer a sua importância na vida futura. </t>
  </si>
  <si>
    <t>Alunos dos 2.º e 3.º Ciclos.</t>
  </si>
  <si>
    <t>Monitorização e Avaliação do Plano de Melhoria</t>
  </si>
  <si>
    <t>"Mais sucesso:construindo a excelência"</t>
  </si>
  <si>
    <t>Prentende melhorar a qualidade do sucesso educativo dos alunos do Agrupamento</t>
  </si>
  <si>
    <t xml:space="preserve">Alunos dos 1º. 2º, 3º Ciclos </t>
  </si>
  <si>
    <t>Mais sucesso, um melhor futuro</t>
  </si>
  <si>
    <t>Prentende melhorar a qualidade do sucesso dos alunos do Ensino Secundário do  Agrupamento</t>
  </si>
  <si>
    <t>Alunos do Ensino Secundário</t>
  </si>
  <si>
    <t>"Prevenir: 1º CEB - Coadjuvação nas disciplinas de Português e Matemática"</t>
  </si>
  <si>
    <t>Tem por objetivo intervir preventivamente durante o processo de aquisição das aprendizagens e capacidades pela via da coadjuvação em Português e em Matemática, trabalho com grupos de heterogeneidade relativa. Pretendemos realizar um trabalho de articulaçã</t>
  </si>
  <si>
    <t>Alunos dos 1º, 2º e 3ºAnos de escolaridade do Agrupamento</t>
  </si>
  <si>
    <t xml:space="preserve">Projeto “4º Ano e agora?” </t>
  </si>
  <si>
    <t>Reforço das aprendizagens em Matemática e Português, direcionado aos alunos do 4º ano com vista à melhoria dos resultados da avaliação sumativa externa, com base nos recursos disponíveis no Agrupamento.</t>
  </si>
  <si>
    <t>Alunos do 4ºAno do Agrupamento</t>
  </si>
  <si>
    <t>Dinamização das Bibliotecas Escolares</t>
  </si>
  <si>
    <t>Sensibilizar os alunos e familias para o  gosto pela leitura, aumentando a participação destes em actividades a realizar nas Bibliotecas escolares do Agrupamento, favorecendo a articulação entre o Pré-escolar e 1ºCEB no mesmo centro educativo</t>
  </si>
  <si>
    <t>Todos os alunos do Agruapmento e comunidade escolar</t>
  </si>
  <si>
    <t>" Consolidar" - Turma Mais/Nivel no 2º e 3º CEB L.Portuguesa e Matemática</t>
  </si>
  <si>
    <t>Destinada aos alunos dos 5º, 7º ,  da Escola Básica e Secundária José Silvestre Ribeiro, envolvendo as disciplinas de Língua Portuguesa e Matemática. Pretende-se realizar um trabalho de articulação entre o professor titular de disciplina e um professor do</t>
  </si>
  <si>
    <t xml:space="preserve">Alunos dos 5º e 7º Anos de escolaridade </t>
  </si>
  <si>
    <t>"Tempos, Lugares e Gentes" - Turma Mais nas disciplinas de Geografia e História 7º e 8º e 9ºAnos</t>
  </si>
  <si>
    <t>Destinada aos alunos dos 7º e 8º e 9º Anos da Escola Básica e Secundária José Silvestre Ribeiro, envolvendo as disciplinas deGeografia e História. Pretende-se realizar um trabalho de articulação entre o professor titular de disciplina e um professor do me</t>
  </si>
  <si>
    <t>Todos os alunos dos 7º, 8ºe 9º anos de escolaridade</t>
  </si>
  <si>
    <t>"Listening to learning" - Turma Mais no 3º CEB na disciplina de Inglês</t>
  </si>
  <si>
    <t xml:space="preserve">Destinada aos alunos dos 7º, 8 e 9º anos da Escola sede, envolvendo a disciplina de Inglês. Pretende-se realizar um trabalho de articulação entre o professor titular de disciplina e um professor do mesmo grupo de recrutamento (grupo de recrutamento 330), </t>
  </si>
  <si>
    <t>Todos os alunos dos 7º, 8 e 9º anos</t>
  </si>
  <si>
    <t>Ciência e Conhecimento para um Futuro Sustentável - Turma+ nas disciplinas de Ciências Naturais e Ciências Físico-Quimicas</t>
  </si>
  <si>
    <t>Destinada aos alunos dos 7º, 8º e 9º anos da Escola sede, envolvendo as disciplinas de Ciências Naturais e Ciências Físico-Quimicas. Pretende-se realizar um trabalho de articulação entre o professor titular de disciplina e um professor do mesmo grupo de r</t>
  </si>
  <si>
    <t>"Inclusão: tarefa de todos para todos"</t>
  </si>
  <si>
    <t>Trabalho de intervenção  junto de alunos e das famílias de alunos em risco de abandono escolar, com problemas de integração e de ausência de comportamentos de vida saudáveis. Este trabalho realizar-se-á em articulação com o Gabinete de Supervisão e Orient</t>
  </si>
  <si>
    <t>Alunos  em risco de exclusão social e escolar, nomeadamente alunos de etnia cigana</t>
  </si>
  <si>
    <t xml:space="preserve">Gabinte de Supervsião e Orientação Escolar:Ação e intervenção do Psicologo escolar </t>
  </si>
  <si>
    <t xml:space="preserve">Desenvolver um trabalho em conjunto com educadores, professores, pais e restante comunidade escolar, de forma a tornar o processo de aprendizagem mais efectivo e significativo para o educando, em relação à motivação e às dificuldades sentidas no processo </t>
  </si>
  <si>
    <t>Todos os alunos do Agrupamento em risco de abandono escolar, desinteresse  pelas atividades letivas e com necessidade de encaminhamento</t>
  </si>
  <si>
    <t>“O que podemos fazer hoje para bem das gerações futuras - Escola de Pais:"</t>
  </si>
  <si>
    <t>Pretende-se articular com a Associação de Pais e com o Centro Municipal de Cultura e Desenvolvimento a realização de acções de sensibilização/formação destinada aos Pais e Encarregados de Educação do Agrupamento, versando temáticas ligadas ao processo edu</t>
  </si>
  <si>
    <t>Plano de formação interna</t>
  </si>
  <si>
    <t>Recriar o espaço sala de aula ao nível pedagógico-didático utilizando estratégias e metodologias de trabalho que cativem a atenção dos alunos motivando-os para as aprendizagens. Melhorar as relações interpessoais entre alunos e alunos-professor, aumentand</t>
  </si>
  <si>
    <t xml:space="preserve">Docentes </t>
  </si>
  <si>
    <t xml:space="preserve">Gestão de Conflitos e Relações Interpessoais </t>
  </si>
  <si>
    <t>“Comunicar”</t>
  </si>
  <si>
    <t xml:space="preserve">Utilização do Jornal e Rádio escolares, para divulgação de informações à comunidade educativa e das boas práticas escolares do agrupamento </t>
  </si>
  <si>
    <t>Festival da Primavera</t>
  </si>
  <si>
    <t>Aprofundar as relações escola-familia/comunidade</t>
  </si>
  <si>
    <t>Acompanhamento e avaliação  do projeto educativo através da avaliação e validação das metas definidas por ação, taxas de sucesso da avaliação interna e externa  e da prevenção do abandono e de ocorrências disciplinares</t>
  </si>
  <si>
    <t>1º,2º e 3º ciclos</t>
  </si>
  <si>
    <t>Monitorização e Avaliação da articulação pedagógica e curricular</t>
  </si>
  <si>
    <t xml:space="preserve">
Acompanhamento e monitorização da articulação curricular intra e interdepartamentos/ ciclos nas vertentes de: produção de documentos organizativos da ação pedagógica e curricular, em consonância com o Projeto Educativo; operacionalização de domínios do c</t>
  </si>
  <si>
    <t xml:space="preserve">Crianças/alunos da educação pré -escolar; 1º;2º e 3º ciclos
</t>
  </si>
  <si>
    <t>1.3Mobilização para a aquisição de aptidões linguísticas e técnicas em LP</t>
  </si>
  <si>
    <t>« Laboratório de Português em coadjuvação : 6º. 7º e 9º anos» a funcionar em 2 tempos curriculares de Portuguiê (com o  recurso adicional TEIP3: um professor do grupo 300) para a mobilização de aptidões linguísticas e técnicas em Português, visando colmat</t>
  </si>
  <si>
    <t>1º ciclo - 3º e 4º anos;                          2º ciclo e 3º ciclo- 6º,7º e 9ºanos</t>
  </si>
  <si>
    <t>1.4 Mobilização para o dezsenvolvimento de conhecimentos que vão para alem do curriculo escolar, ampliando a capacidade de raciocínio a auto confiança e a formação de um cidadão</t>
  </si>
  <si>
    <t>« Laboratório de Matemática em coadjuvação : 6º. 7º e 9º anos» a funcionar em 2 tempos curriculares de Mat, ( com os recursos adicionais TEIP3: um professor do grupo 230 e um professor do grupo 500), para o desenvolvimento de capacidades em Matemática, vi</t>
  </si>
  <si>
    <t>1.5 Laboratório de Informação e Comunicação com Tecnologias</t>
  </si>
  <si>
    <t xml:space="preserve"> Plano global de utilização pedagógica das tecnologias da informação e comunicação para apoio/formação a professores, não docentes,  alunos, pais e encarregados de educação: Laboratório TIC de apoio à comunidade .  
   Valências: 1- Projeto vertical inter</t>
  </si>
  <si>
    <t>Alunos 1º, 2º e 3º ciclos, docentes, não docentes e pais e encarregados de educação.</t>
  </si>
  <si>
    <t>1.8 Sala de estudo acompanhado de preparação para provas finais/exames</t>
  </si>
  <si>
    <t>Funcionamento de uma sala de estudo acompanhado, a funcionar em coadjuvação, nas disciplinas de Português e Matemática, no 6º ano, em dois tempos destinados no currículo para o apoio ao estudo. Este estudo acompanhado destina-se a todos os alunos da turma</t>
  </si>
  <si>
    <t>Alunos do 6º ano</t>
  </si>
  <si>
    <t>1.9 Desenvolvimento no Ensino experimental das Ciências- 2ºe3ºciclos</t>
  </si>
  <si>
    <t>Promover a produção e avaliação de atividades práticas laboratoriais e experimentais para o ensino das Ciências como forma de promover o sucesso  académico na área das Ciências</t>
  </si>
  <si>
    <t xml:space="preserve"> 1º, 2º e 3º ciclos</t>
  </si>
  <si>
    <t>2.1 Boas práticas e educação para a cidadania 2.1.2 Mediação escola/ família e animação socioeducativa e 2.13 criação de ateliers e clubes</t>
  </si>
  <si>
    <t>Educar para a cidadania através da intervenção social(técnica de serviço social), mediação escola/famíla e animação socioeducativa(animadores socioeducativos) e reforço da atividade desportiva</t>
  </si>
  <si>
    <t>1º, 2º e 3º ciclos</t>
  </si>
  <si>
    <t xml:space="preserve"> Ação da biblioteca  e PAA : Projeto" Criar pontes".</t>
  </si>
  <si>
    <t>Projeto" Criar pontes" entre o 1º e 2º e 3º ciclos atravésa da dinâmica da biblioteca escolar,  das atividades do plano anual  de atividdades, do projeto interdisciplinar do laboratório TIC e da realização de encontros de sensibilização a temáticas releva</t>
  </si>
  <si>
    <t>1º, 2º e 3º ciclos, docentes e  famílias</t>
  </si>
  <si>
    <t>Acompanhar e avaliar a implementação do Plano de Melhoria</t>
  </si>
  <si>
    <t>Projeto Supera-te</t>
  </si>
  <si>
    <t xml:space="preserve">Implementação de medidas como: apoios diretos em sala de aula, coadjuvação em sala de aula, reforço do tempo letivo e constituição de grupos homogéneos nas disciplinas de Português e Matemática com o objetivo de melhorar os resultados internos e externos </t>
  </si>
  <si>
    <t>Alunos dos 1º (2º e 4º anos) , 2º (5º e 6º anos) e 3º ciclo (7º e 9º anos)  e secundário (10º ano)</t>
  </si>
  <si>
    <t>Programa de tutorias</t>
  </si>
  <si>
    <t>Atribuição de professor tutor com 1 tempo semanal aos alunos que necessitem de apoio individualizado ao nível da organização e método de estudo, difculdades de aprendizagem  e das competências pessoais e sociais.</t>
  </si>
  <si>
    <t>Alunos sinalizados com dificuldades ao nível da organização e método de estudo,  das competências pessoais e sociais e de aprendizagem.</t>
  </si>
  <si>
    <t>Centros de Aprendizagem</t>
  </si>
  <si>
    <t xml:space="preserve">Os Centros de Aprendizagem constituem uma medida de apoio ao sucesso dos alunos com mais dificuldades e de desenvolvimento das  capacidades aos alunos que querem aprofundar os seus conhecimentos .  Atribuição de um tempo de 45/90 minutos a cada professor </t>
  </si>
  <si>
    <t>Todos os alunos/alunos encaminhados.</t>
  </si>
  <si>
    <t xml:space="preserve">Promoção da Saúde e Hábitos de Vida Saudável </t>
  </si>
  <si>
    <t>Como forma de prevenção de problemáticas relacionadas com consumo de substâncias psicoativas, adição a jogos, gravidez precoce, erros alimentares e adolescência serão dinamizadas iniciativas de informação e sensibilização no âmbito das problemáticas acima</t>
  </si>
  <si>
    <t xml:space="preserve"> Monitorização do abandono e do absentismo</t>
  </si>
  <si>
    <t xml:space="preserve">Efetuar um acompanhamento de proximidade aos alunos em risco de abandono  e/ou com absentismo. </t>
  </si>
  <si>
    <t>Alunos com elevado absentismo e em risco de abandono.</t>
  </si>
  <si>
    <t>Monitorização da indisciplina</t>
  </si>
  <si>
    <t>Reforço da monitorização das situações de saída da sala de aula e encaminhamento para processo de acompanhamento de modo a reduzir os casos de indisciplina. As situações de saída de sala de aula são registadas em impresso próprio pelo professor, com indic</t>
  </si>
  <si>
    <t>Alunos com ocorrências disciplinares "ordem de saída da sala de aula" e processos disciplinares</t>
  </si>
  <si>
    <t>Clube de Mediação</t>
  </si>
  <si>
    <t>Implementação de estratégias de mediação interpares e desenvolver competências pessoais e socias. Serão realizadas reuniões quinzenais ou quando se verifiquem situações de conflito, para a abordagem dos seguintes temas: A mediação de pares enquanto estrat</t>
  </si>
  <si>
    <t>Alunos sinalizados com problemas ao nível da gestão de conflitos.</t>
  </si>
  <si>
    <t>Reunir periodicamente os conselhos de turma e/ou grupos disciplinares para articulação estratégica. Na distribuição de serviço será incluído um tempo de 45' para promoção da articulação curricular vertical e horizontal, com vista a promover o trabalho e p</t>
  </si>
  <si>
    <t>Conselhos de turma e Grupos disciplinares</t>
  </si>
  <si>
    <t>Realizar sessões de formação/sensibilização nos seguintes domínios: Lideranças de topo e intermédias, estratégias de sala de aula e avaliação das aprendizagens destinadas aos docentes. Relações interpessoais, indisciplina destinada a pessoal não docente</t>
  </si>
  <si>
    <t>Pessoal docente e não docente</t>
  </si>
  <si>
    <t>Espaço de reflexaão/partilha de problemas e boas práticas da vida escolar</t>
  </si>
  <si>
    <t>Esta ação visa a criação de espaços de reflexão e partilha de experiências pedagógicas e profissionais e, ainda, a estimulação de dinâmicas de supervisão entre pares.</t>
  </si>
  <si>
    <t>RAMAS 2013 - Relatório de Avaliação das Medidas de Apoio ao Sucesso</t>
  </si>
  <si>
    <t>Elaboração de relatório de balanço e avaliação da implementação das medidas de apoio ao sucesso.</t>
  </si>
  <si>
    <t xml:space="preserve">Comunidade </t>
  </si>
  <si>
    <t>Pais/EE na Escola</t>
  </si>
  <si>
    <t>Promover iniciativas que permitam um maior conhecimento da organização e funcionamento da Escola e estreitar relações entre a Escola e os pais/EE.</t>
  </si>
  <si>
    <t>Pais/EE</t>
  </si>
  <si>
    <t>Parceiros da Escola</t>
  </si>
  <si>
    <t>Parceiros</t>
  </si>
  <si>
    <t>Revista Ponto &amp; Vírgula</t>
  </si>
  <si>
    <t>Produzir um número da revista com artigos sobre ações desenvolvidas no âmbito  do Plano TEIP.</t>
  </si>
  <si>
    <t>Comunidade local</t>
  </si>
  <si>
    <t>Sítio da Escola Página web</t>
  </si>
  <si>
    <t>Divulgar e informar a comunidade sobre o trabalho desenvolvido pela Escola. (no âmbito do TEIP)</t>
  </si>
  <si>
    <t>Comunidade</t>
  </si>
  <si>
    <t>Organização do Curriculo do 1º Ciclo</t>
  </si>
  <si>
    <t>Organização do currículo do 1º ciclo no sentido de promover uma especialização por áreas, nomeadamente Português e Matemática</t>
  </si>
  <si>
    <t>Professores do 1º ciclo</t>
  </si>
  <si>
    <t>Suplementos Alimentares</t>
  </si>
  <si>
    <t>Atribuição de 1 suplemento (pequeno-almoço ou lanche a alunos carenciados (90 alunosx180 dias x 0,70 euros =11 340)</t>
  </si>
  <si>
    <t>Alunos Carenciados</t>
  </si>
  <si>
    <t>Acompanhamento do desenvolvimento das ações ao longo do ano pela Equipa de Monitorização do Projecto, constituida pelos Coordenadores de Departamento e pelos coordenadores responsáveis por cada ação. Articulação com a equjipa do Observatóriuo de Qualidade</t>
  </si>
  <si>
    <t>Toda a comunidade educativa.</t>
  </si>
  <si>
    <t>Percurso Curricular Alternativo - 6ºD</t>
  </si>
  <si>
    <t>Dar uma resposta educativa diferenciada que visa o sucesso educativo de um grupo de alunos com carateristicas especificas com elevado risco de absentismo e/ou  abandono e insucesso educativo.</t>
  </si>
  <si>
    <t>16 alunos da Escola Faria de Vasconcelos, de 6º ano integrados no ano letivo anterior numa turma de nível</t>
  </si>
  <si>
    <t>Equipa Multidisciplinar de Apoio ao Aluno (EMAA)</t>
  </si>
  <si>
    <t xml:space="preserve">Criação de uma bolsa de professores disponivel para realizar coadjuvação em sala de aula/substituição com vista a um acompanhamento mais eficaz dos alunos , promovendo a melhoria do sucesso educativo e diminuindo a indisciplina.  Criação em sala de aula, </t>
  </si>
  <si>
    <t xml:space="preserve"> Grupos de alunos do 1º ao 3º ciclo da Escola Faria de Vasconcelos, com avaliação negativa nas disciplinas nucleares do curriculo, identificados pelos professores titulares de turma e pelos DT,  que necessitam de apoio individualizado.</t>
  </si>
  <si>
    <t xml:space="preserve"> Aprender Mais - Constituição de grupos homogéneos</t>
  </si>
  <si>
    <t>1.Constituir  nas turmas de maior insucesso do 1º ciclo, na avaliação interna e externa, grupos relativamente homogéneos de alunos para lhes proporcionar uma resposta educativa diferenciada , durante o período de tempo necessário, com possibilidade de mob</t>
  </si>
  <si>
    <t xml:space="preserve"> 1º  ciclo- prioritariamente no 1º e 2º ano;      2º ciclo e 3º, prioritariamente  nos anos iniciais de ciclo.</t>
  </si>
  <si>
    <t>Ler com cinearte</t>
  </si>
  <si>
    <t>Formação e implementação de uma organização pedagógica  inovadora nas disciplinas de  Português e Expressões que possibilite o trabalho em grupo turma em paralelo com as matérias específicas nas áreas referidas e em articulação coma biblioteca escolar. Da</t>
  </si>
  <si>
    <t>Todos os alunos do 4º ano e 5ºano da Escola Faria de Vasconcelos</t>
  </si>
  <si>
    <t>Oficina da Matemática</t>
  </si>
  <si>
    <t>1.oficina de matemática com arte- Implementação de uma Oficina de Matemática com Arte dinamizada por 2 docentes,  um de Educação Visual e outro de Matemática, direcionada em  horário letivo aos alunos de 1º ciclo e em horário não letivo em forma de oficin</t>
  </si>
  <si>
    <t>1.Alunos do 3º, 4º e 5º ano; 2. alunos de 9º ano da Faria de Vasconcelos</t>
  </si>
  <si>
    <t>Espaço de Saberes</t>
  </si>
  <si>
    <t>Esta ação pretende reforçar um conjunto de recursos e serviços educacionais organizados para apoiar os alunos com necessidades educativas especiais, que beneficiam de adequações curriculares, melhorando a quantidade e a qualidade dos serviços disponibiliz</t>
  </si>
  <si>
    <t>Alunos  com Necessidades Educativas Especiais, dos 2º e 3º CEB que beneficiam da medida Adequações Curriculares da Escola Faria de Vasconcelos</t>
  </si>
  <si>
    <t>articulação entre ciclos</t>
  </si>
  <si>
    <t>esta ação destina-s à promoção efetiva da articulação de conteúdos e atividades entre so diversos ciclos de ensino, realizada prioritariamente enre os educadores e os professores de 1ºano, entre os professoresde 4º ano e os professores de 2º ciclo e entre</t>
  </si>
  <si>
    <t xml:space="preserve">educadores e professores dos diversos ciclos </t>
  </si>
  <si>
    <t>Crescer em movimento</t>
  </si>
  <si>
    <t>Esta ação pretende através da expressão estimular, desenvolver e reforçar um conjunto competências, de recursos e serviços educacionais organizados para apoiar e a garantir a educação dos alunos que apresentem necessidades educativas especiais.    Melhora</t>
  </si>
  <si>
    <t>Alunos que beneficiam da medida Curriculo Específico Individual ou Adequações Curriculares da Escola Faria de Vasconcelos.</t>
  </si>
  <si>
    <t xml:space="preserve">  1.O Projeto Clube de Robótica foi concebido e iniciado no ano letivo 2009/2010 para iniciação à robótica, através do manuseamento e programação simples de um robot Lego Next por parte de alunos do 1º, 2º e 3º ciclos do ensino básico. 2. Clube de teatro </t>
  </si>
  <si>
    <t>Todos os alunos da Escola Faria de Vasconcelos</t>
  </si>
  <si>
    <t>Criação de uma bolsa de professores para, em articulação com a BE, desenvolver atividades de escrita criativa e funcional dos diversos géneros textuais, nas  turmas com maior insucesso, com vista à melhoria da prestação dos alunos de 3º ciclo nos textos e</t>
  </si>
  <si>
    <t>Alunos do 3º ciclo da Escola Faria de Vasconcelos</t>
  </si>
  <si>
    <t>Gabinete de Apoio ao Aluno e à Familia - Articulação com a equipa EMAA</t>
  </si>
  <si>
    <t>1. Desenvovlimento de um espaço estruturado na escola que visa o acompanhamento e a intervenção em  alunos e famílias, a par da consultadoria a professores. Desenvolvimento de planos de avaliação/intervenção psicológica a alunos o mais precocemente possív</t>
  </si>
  <si>
    <t xml:space="preserve">Alunos  identificados pelos DT do Agrupamento Nun´Alvares; </t>
  </si>
  <si>
    <t>Animação Educativa e Cultural no 1º ciclo</t>
  </si>
  <si>
    <t>A ocupação dos tempos não letivos nas  escolas do 1º Ciclo de forma ar a implementar  novas dinâmicas, através da realização de atividades extracurriculares diárias, desenvolvendo atividades lúdico-pedagógicas.  Acompanhamento dos alunos durante as refeiç</t>
  </si>
  <si>
    <t>Todos os alunos do 1º ciclo e pequenos grupos de alunos do 2º ciclo da Escola faria de Vasconcelos</t>
  </si>
  <si>
    <t>Empreendedorismo na Escola</t>
  </si>
  <si>
    <t xml:space="preserve">1.Desenvolvimento de um conjunto de ações através de aprendizagens ativas que contribuam para a consolidação de uma cultura de empreendedorismo através da criação de vínculos entre escola/empresas/comunidade, relacionando as aprendizagens escolares com o </t>
  </si>
  <si>
    <t>1.Alunos do 4º ano; 2. alunos de 3º ciclo da Escola Faria de Vasconcelos</t>
  </si>
  <si>
    <t>Escola de Valores</t>
  </si>
  <si>
    <t>Consolidar um projeto de escola que visa o desenvolvimento de atividades que permitam a interacção entre todos os elementos da comunidade escolar, com vista a melhorias no processo de educação de cada aluno. O objectivo é formar para a cidadania e para os</t>
  </si>
  <si>
    <t>Todos os alunos da Escola Faria de Vasconcelos e comunidade educativa.</t>
  </si>
  <si>
    <t>ciga.nos na escola</t>
  </si>
  <si>
    <t>Formação de grupos de nível de homogeneidade relativa, atendendo à idade, pré requisitos e nível de aprendizagem.
As atividades a realizar são essencialmente de cariz prático, e deverão desenvolver-se com a turma dividida, a funcionar em sessões simultâne</t>
  </si>
  <si>
    <t>Alunos do agrupamento de etnia cigana  nas Escolas da Horta d' Alva e Malpica do Tejo.</t>
  </si>
  <si>
    <t xml:space="preserve">Complemento alimentar - Pequeno almoço aos alunos com escalão A </t>
  </si>
  <si>
    <t xml:space="preserve"> Acompanhamento e supervisão da distribuição dos lanches pelos professores titulares de turma e diretores de turma.Esta ação decorrerá na Escola Faria de Vasconcelos e será alargada progressivamente, segundo as necessidades, às restantes escolas do Agrupa</t>
  </si>
  <si>
    <t>todos os alunos de escalão A e B da Escola Faria de Vasconcelos</t>
  </si>
  <si>
    <t>clube de cmunicação e multimédia</t>
  </si>
  <si>
    <t>Criação de um clube/oficina multimédia de forma a criar materiais audiovisuais e gráficos que contribuam para o aumento das capacidades dos alunos na utilização das novas ferramentas tecnológicas, apresentando-se como um meio a mais na compreensão de conc</t>
  </si>
  <si>
    <t>Fazer e Aprender</t>
  </si>
  <si>
    <t>Esta ação pretende reforçar um conjunto de recursos e serviços educacionais organizados para apoiar e a garantir a educação dos alunos que apresentem necessidades educativas especiais.    Melhorar a quantidade e qualidade dos serviços disponibilizados pel</t>
  </si>
  <si>
    <t xml:space="preserve"> Alunos que beneficiam da medida de Curriculo Especifico Indvidual na Escola Faria de Vasconcelos</t>
  </si>
  <si>
    <t xml:space="preserve"> Esta acção permitirá a avaliação do processo e do produto do Projecto Educativo. Constituição momentos de análise e reflexão (reuniões equipa TEIP) onde estarão todos os implicados no processo.</t>
  </si>
  <si>
    <t>Rede TEIP</t>
  </si>
  <si>
    <t>Realização de reuniões com equipas de trabalho – Acompanhamento das articulações curriculares entre os ciclos.  Rede TEIP I: educadores de infância e professores de 1º ano. Rede TEIP II: professores de 4º ano e professores de 5º ano (LP, Mat.,CN, Ing. e H</t>
  </si>
  <si>
    <t>A falar é que a gente se entende</t>
  </si>
  <si>
    <t>Conjunto de actividades promotoras de uma cultura de tolerância e flexibilidade</t>
  </si>
  <si>
    <t>Alunos da EB1 JI Trafaria</t>
  </si>
  <si>
    <t>Disciplina e clima de escola</t>
  </si>
  <si>
    <t>Conjunto de actividades organizadas e dinamizadas que levem à consciencialização da importância da disciplina e do cumprimento de regras, dentro e fora da sala de aula.</t>
  </si>
  <si>
    <t>Cidadão ativo</t>
  </si>
  <si>
    <t>Conjunto de actividades que promovam a educação para a cidadania</t>
  </si>
  <si>
    <t>Alunos, professores e assistentes operacionais do agrupamento</t>
  </si>
  <si>
    <t>No espaço escolar... Em busca de significados</t>
  </si>
  <si>
    <t>Conjunto de actividades que visam ajudar os alunos a desenvolverem o gosto pela escola</t>
  </si>
  <si>
    <t xml:space="preserve">Decidir o que fazer! </t>
  </si>
  <si>
    <t>Conjunto de actividades (orientação vocacional e profissional)</t>
  </si>
  <si>
    <t>Alunos dos 9º anos, PCA e cursos CEF</t>
  </si>
  <si>
    <t>A escola abre-se à família</t>
  </si>
  <si>
    <t xml:space="preserve"> Conjunto de actividades que visa a aproximação das famílias à escola privilegiando a formação parental</t>
  </si>
  <si>
    <t>Alunos do agrupamento e suas famílias</t>
  </si>
  <si>
    <t>Educação Não-formal</t>
  </si>
  <si>
    <t>Organização de debates, palestras, sessões de esclarecimento sobre temas do seu interesse: Saúde, alimentação, perigos da internet, segurança, psicologia da adolescência, etc.</t>
  </si>
  <si>
    <t xml:space="preserve">A escola ... um espaço agradável! </t>
  </si>
  <si>
    <t>Conjunto de actividades para tornar a escola mais agradável, mais alegre e acolhedora para toda a comunidade escolar.</t>
  </si>
  <si>
    <t>Alunos 2º e 3º Ciclos e suas famílias</t>
  </si>
  <si>
    <t>Competências (mais)</t>
  </si>
  <si>
    <t xml:space="preserve"> Conjunto de actividades que se estruturam à volta de um conceito de ensino que tem como centro o Aluno, dando-lhes os meios necessários para que adquira as competências essenciais de aprendizagem. Estas atividades permitirão dinamizar e reforçar as apren</t>
  </si>
  <si>
    <t>Sala de estudo (Sala Mais) Alunos  dos 2º e 4º anos e alunos referenciados pelos conselhos de turmas dos 2º e 3º ciclos.
Tutorias (Contigo sei mais) - alunos do 2º e 3º ciclos
Assessorias pedagógicas (Juntos a aprender mais)turmas dos 2ºe 4º, 6º e 9º  a</t>
  </si>
  <si>
    <t>Melhores falantes</t>
  </si>
  <si>
    <t xml:space="preserve"> Conjunto de actividades para promover a leitura e a escrita.</t>
  </si>
  <si>
    <t xml:space="preserve">Identidade e Linguagem </t>
  </si>
  <si>
    <t>Conjunto de actividades que permitem ao aluno o contacto com as diferentes línguas e diferentes culturas.</t>
  </si>
  <si>
    <t>Implicações do experimentar “Ciência para todos"</t>
  </si>
  <si>
    <t>Aplicação do trabalho experimental nas ciências do 3º ciclo; articulação de toda a actividade experimental no domínio das ciências do 1º ciclo ao 3º ciclo.</t>
  </si>
  <si>
    <t>Acompanhamento e avaliação da implementação do Projecto</t>
  </si>
  <si>
    <t>Programa Ancoragem</t>
  </si>
  <si>
    <t>Os alunos são organizados em pequenos grupos (3 a 6 alunos) e, durante 7 ou 8 horas semanais, são acolhidos por um professor “âncora” para trabalharem as suas dificuldades e superarem as suas lacunas na leitura e na escrita. Nas restantes horas lectivas (</t>
  </si>
  <si>
    <t>alunos dos 1º e 2º anos de escolaridade</t>
  </si>
  <si>
    <t>Matemática no 1º ciclo</t>
  </si>
  <si>
    <t>Surpevisão pedagógica a nível do planeamento do ensino da Matemática no 1º ciclo e acompanhamento da sua implementação.</t>
  </si>
  <si>
    <t>Docentes 1º ciclo</t>
  </si>
  <si>
    <t>Reforço das aprendizagens em Matemática no 3º ciclo</t>
  </si>
  <si>
    <t>Programa de coadjuvação para prestação de apoio suplementar, em sala de aula, aos alunos que revelam grande dificuldade em desenvolver as competências matemáticas.</t>
  </si>
  <si>
    <t>SATA - Serviço de Atendimento ao Aluno</t>
  </si>
  <si>
    <t>Estrutura de gestão de conflitos e de enquadramento dos alunos durante a sua permanência no espaço escolar. Os alunos sujeitos a ordem de saída da sala de aula, bem como aqueles que se envolvam em conflitos no espaço escolar ou faltem ao respeito a qualqu</t>
  </si>
  <si>
    <t>Animação de recreios e Ludoteca</t>
  </si>
  <si>
    <t>Programa de brincadeiras e jogos nos recreios do 1º ciclo e de animação dos intervalos e de ocupação dos tempos extra-curriculares dos alunos nos restantes ciclos de escolaridade.</t>
  </si>
  <si>
    <t>Alunos dos 1º, 2º e 3º ciclos.</t>
  </si>
  <si>
    <t>Escola Aberta aos Pais</t>
  </si>
  <si>
    <t>Sessões, orientadas pelos professores titulares de turma, para tornar a escola perceptível aos pais e promover um clima amigável.</t>
  </si>
  <si>
    <t>Pais e Encarregados de Educação do 1º ciclo</t>
  </si>
  <si>
    <t>Apoio a grupos de homogeneidade relativa</t>
  </si>
  <si>
    <t>2º ciclo - apoio ao estudo (5 tempos) semanais leccionados preferencialmente por docentes da turma; Sala de Estudo, direccionada preferencialmente para o 3º ciclo e para as disiciplinas de Português, Inglês, Físico-Química e Matemática</t>
  </si>
  <si>
    <t>Alunos 2º e 3º ciclos</t>
  </si>
  <si>
    <t>A equipa de monitorização e avaliação pretende criar rotinas de reflexão sobre os processos e resultados das ações. Para tal estará em articulação permanente com a Direção, lideranças intermédias do Agrupamento e responsáveis pelas ações do programa. 
Gar</t>
  </si>
  <si>
    <t>Todo o Agrupamento</t>
  </si>
  <si>
    <t>Escola com todos: compromisso e responsabilidade</t>
  </si>
  <si>
    <t>Equipa multidisciplinar que integra três ações do Plano de melhoria 12/13
"Escola fora de Portas"
Mediação das relações aluno/escola, aluno/família e família/escola através do conhecimento  das realidades sociais dos alunos  que revelem problemas de cari</t>
  </si>
  <si>
    <t xml:space="preserve">
Comunidade educativa
</t>
  </si>
  <si>
    <t>Musicalidades</t>
  </si>
  <si>
    <t>As atividades  a desenvolver nesta ação serão:
a) Exploração de diferentes instumentos e sonoridades; partilha de músicas de diferentes géneros e culturas (de acordo com as origens culturais dos alunos).
b)Organização  e realização de espetáculos envolven</t>
  </si>
  <si>
    <t>Alunos do 2º e 3º ciclos e secundário (voluntários e alunos com problemas de integração/disciplinares).</t>
  </si>
  <si>
    <t>Práticas de Intervenção junto das famílias</t>
  </si>
  <si>
    <t xml:space="preserve">
Promover  Palestras/Conferências, em articulação com as Associações de Pais, se posssível com oradores externos,  cujas temáticas  visem a valorização das competências parentais e a sua relação com a escola. </t>
  </si>
  <si>
    <t xml:space="preserve">
Docentes do Agrupamento , assistentes operacionais e pais e encarregados de educação.</t>
  </si>
  <si>
    <t>Trabalhar a Matemática</t>
  </si>
  <si>
    <t>Desenvolvimento de atividades focadas na recuperação de aprendizagens e promoção de planos de desenvolvimento.
 Operacionalização:
Nas turmas do 6º  e 9º anos, desenvolver atividades de recuperação de aprendizagens e atividades de desenvolvimento atravé</t>
  </si>
  <si>
    <t xml:space="preserve">Turmas de 6º e 9º ano
</t>
  </si>
  <si>
    <t>Ciência em ação</t>
  </si>
  <si>
    <t>"Brincar com a ciência" - 1º ciclo:
O ensino experimental das ciências nos primeiros anos de escolaridade como contribuição decisiva para a promoção da literacia científica, potenciando o desenvolvimento de competências necessárias ao exercício de uma cid</t>
  </si>
  <si>
    <t>Turmas do 3º ano</t>
  </si>
  <si>
    <t>MOP (Melhorar o Português)</t>
  </si>
  <si>
    <t xml:space="preserve">
Ação que visa a melhoria das aprendizagens através do desenvolvimento de competências nos domínios da compreensão do escrito, da escrita, da oralidade e do conhecimento explícito da língua.
Operacionalização:
- Sessões semanais de 90 minutos, em sala </t>
  </si>
  <si>
    <t>Turmas do 6º e 9º anos</t>
  </si>
  <si>
    <t>Nível Mais no 1º ciclo</t>
  </si>
  <si>
    <t>NÍVEL MAIS:
Realização de duas sessões de trabalho, de 90 minutos cada, por semana, em coadjuvância com o professor titular de cada turma, sendo uma das sessões coincidente com o Apoio ao Estudo (de forma a apoiar os alunos com maiores dificuldades de ap</t>
  </si>
  <si>
    <t>Alunos  do 1º ciclo, prioritariamente do 2º e 4º anos</t>
  </si>
  <si>
    <t>ENGLISH PROS</t>
  </si>
  <si>
    <t>Ação de apoio direto a alunos que, no início do 10º ano, não atingiram ainda o nível 6 de Inglês.
Operacionalização:
- Levantamento dos alunos que manifestaram dificuldades à disciplina;
- Criação de grupos organizados por graus de dificuldade/competênc</t>
  </si>
  <si>
    <t>Alunos de 17 turmas de 10º ano.</t>
  </si>
  <si>
    <t xml:space="preserve">Projeto de apoio às aprendizagens nas disciplinas com maior taxa de insucesso . Este  prevê a definição de um horário (com vários professores das várias disciplinas)  divulgado aos alunos e encarregados de educação no início do ano.  
Operacionalização:
</t>
  </si>
  <si>
    <t>Professores aprendem com professores</t>
  </si>
  <si>
    <t>Organização de  workshops trimestrais, coincidentes com as interrupções letivas. 
Os Workshops são dinamizados por docentes do Agrupamento  no sentido de partilhar boas práticas. 
Temáticas sugeridas pelos docentes: Expressão Plástica aliada à escrita Cri</t>
  </si>
  <si>
    <t>Docentes do Agrupamento (1, 2º, 3 ciclos e  Secundário).</t>
  </si>
  <si>
    <t>Método de investigação -ação; metodologia participativa de projeto, processo de planeamento, implementação e avaliação integrado e participativo; envolvimento da comunidade educativa no processo . Avaliação segundo o modelo MAPA-Projetos</t>
  </si>
  <si>
    <t>A população escolar do Agrupamento</t>
  </si>
  <si>
    <t>Turma Aberta</t>
  </si>
  <si>
    <t>Turma Aberta: Apoio individualizado, em pequenos grupos, a Português e a Matemática a alunos do 2º ano que não adquiriram todas as aprendizagens do 1º ano, de 3 turmas da escola Básica de Coruche. A turma funciona com um grupo constituído por alunos que s</t>
  </si>
  <si>
    <t>Alunos matriculados no 2º ano</t>
  </si>
  <si>
    <t>Apoio a Português e Matemática em itinerância no 1.º CEB</t>
  </si>
  <si>
    <t>Apoio e acompanhamento dos alunos com dificuldades ao nível do português e da matemática em regime de itinerância em EB1s de Azervadinha, Couço e Branca</t>
  </si>
  <si>
    <t>Alunos de 2º ano:    com desfasamento entre o ano de matrícula e o nível de aprendizagem.</t>
  </si>
  <si>
    <t>Apoio educativo</t>
  </si>
  <si>
    <t>Apoio e acompanhamento dos alunos de 4.º ano com dificuldades ao nível do Português e da Matemática nas diferentes escolas do Agrupamento, com recurso a docente , a DACL, retirado do concurso .</t>
  </si>
  <si>
    <t>Turmas “Fator +Sucesso”</t>
  </si>
  <si>
    <t>A ação -"Turmas Fator + Sucesso" - prevê a criação de turmas, com 2 tempos semanais (45 + 45 min), que integrem alunos que necessitam de apoio, nas disciplinas de Português e Matemática, no 2.º Ciclo do Ensino Básico e nos anos iniciais do 3.º Ciclo e Sec</t>
  </si>
  <si>
    <t>Turmas do  Ensino Básico e Secundário, a Português e a Matemática, do Agrupamento de Escolas de Coruche.</t>
  </si>
  <si>
    <t>supervisão pedagógica</t>
  </si>
  <si>
    <t>Reuniões semanais para trabalho colaborativo entre docentes do mesmo ciclo de ensino / e ou de diferentes ciclos de ensino  para reflexão e avaliação  das práticas pedagógicas /metodologias de ensino.</t>
  </si>
  <si>
    <t xml:space="preserve">Docentes do Agrupamento </t>
  </si>
  <si>
    <t>comunicação interna</t>
  </si>
  <si>
    <t>Sessões de partilha para divulgação de resultados de autoavaliação interna . Divulgação online dos documentos estruturantes do Agrupamento e dos documentos de autoavaliação.</t>
  </si>
  <si>
    <t>Grupo 5 +</t>
  </si>
  <si>
    <t>Realização de atividades de educação pré-escolar  na EB1 Azervadinha2 para alunos de etnia cigana que ingressam no 1º ano sem vivências e aprendizagens que permitam um inicio de escolaridade com sucesso. Participação de aluno(s) de 5 anos, de bairros da p</t>
  </si>
  <si>
    <t xml:space="preserve">Alunos do 1º ano da Eb1 Azervadinha2, aluno(s) dos bairros da proximidade da escola </t>
  </si>
  <si>
    <t>Educação pré-escolar em Itinerância: "Salas de Vidro"</t>
  </si>
  <si>
    <t>Realização de atividades de educação pré-escolar  nos bairros de etnia cigana, em regime de "salas de vidro", com a presença/participação dos familiares, envolvendo diferentes áreas curriculares, numa perspetiva integradora. Esta ação insere-se  na dinâmi</t>
  </si>
  <si>
    <t>Crianças em idade de Pré-escolar residentes em bairros ciganos</t>
  </si>
  <si>
    <t>Animação e Educação Comunitária</t>
  </si>
  <si>
    <t xml:space="preserve">Animação comunitária de diagnóstico e intervenção educativa e social junto de crianças, jovens e famílias de comunidades ciganas, pertencentes aos bairros da Quinta Nova e Couço, em articulação com as escolas de origem. </t>
  </si>
  <si>
    <t>Famílias, crianças e jovens residentes em bairros de etnia cigana</t>
  </si>
  <si>
    <t>Animação de Pátios</t>
  </si>
  <si>
    <t>Dinamização regular dos recreios e espaços informais das escolas  e apoio à dinamização dos recreios e animações pontuais nas restantes escolas, sendo um espaço de promoção de competências pessoais e sociais, de aprendizagens em contexto não formal e de a</t>
  </si>
  <si>
    <t>Férias Escolares</t>
  </si>
  <si>
    <t>Animação em períodos de interrupções letivas com dinâmicas de cariz lúdico e com vertente colaborativa, com vista ao desenvolvimento pessoal e social dos alunos e em resposta a situações diagnosticadas.</t>
  </si>
  <si>
    <t>Mediação e acompanhamento</t>
  </si>
  <si>
    <t>Identificação, acompanhamento e encaminhamento de situações referenciadas, atendimento aos Encarregados de educação/famílias, Desenvolvimento de programas de competências pessoais e sociais, com vista a atenuar as problemáticas diagnosticadas, especificam</t>
  </si>
  <si>
    <t>Comunidade Educativa  do Agrupamento de Escolas</t>
  </si>
  <si>
    <t>Sensibilização às Famílias</t>
  </si>
  <si>
    <t>Realização de ações de sensibilização às famílias de alunos referenciados e/ou outros, abordando temáticas em resposta a necessidades diagnosticadas.</t>
  </si>
  <si>
    <t>Famílias de alunos do Agrupamento de Escolas</t>
  </si>
  <si>
    <t>Centro de Recursos</t>
  </si>
  <si>
    <t>Desenvolvimento da dinâmica do Centro de Recursos, com vista a aumentar o acesso aos materiais, de modo a que esta dinâmica abranja outros grupos da Comunidade Educativa. Construir e disponibilizar um catálogo que divulgue, junto da Comunidade Educativa o</t>
  </si>
  <si>
    <t>Sensibilização e partilha de práticas</t>
  </si>
  <si>
    <t xml:space="preserve">Promover diferentes espaços de partilha com Docentes, Assistentes Operacionais, Técnicos de Instituições Parceiras e Técnicos de outros Gabinetes de Apoio ao Aluno e à Família, de modo a existir uma partilha de práticas e metodologias de intervenção, com </t>
  </si>
  <si>
    <t>Docentes, Assistentes Operacionais, Técnicos das instituições parceiras, Técnicos de outros Gabinetes de Apoio à Família e Estruturas similares</t>
  </si>
  <si>
    <t>Sensibilização ao Voluntariado</t>
  </si>
  <si>
    <t>Sensibilização dos alunos para a participação em ações de voluntariado desenvolvidas pela mediação escolar e possível acompanhamento de elementos desta equipa em atividades realizadas nas escolas do Agrupamento ou em outros locais que as mesmas estejam pr</t>
  </si>
  <si>
    <t>Esta equipa tem como objetivo monitorizar a implemetação das atividades , acompanhando de forma sistemática e ao longo do ano letivo, os processos e os resultados obtidos, dando indicaçoes para as tomadas de decisão.  A informação das atividades cabe ao r</t>
  </si>
  <si>
    <t>Toda a comunidade educativa e em especial os alunos envolvidos nas ações implementadas no âmbito do programa TEIP.</t>
  </si>
  <si>
    <t>Remar para o sucesso no 2º ano</t>
  </si>
  <si>
    <t xml:space="preserve">Os alunos do 2º ano cuja avaliação revelou défice de aprendizagens nas áreas disciplinares de Português e Matemática beneficiarão de um apoio pedagógico diário e sistemáticao de 90 minutos, em pequenos grupos, à semelhança do modelo de Turma Fénix. Serão </t>
  </si>
  <si>
    <t>Alunos do 2º ano da EB1/JI Casal da Mira e da EB1/JI José Garcês com défice de aprendizagens das áreas disciplinares de Português e de Matemática.</t>
  </si>
  <si>
    <t>Remar para o sucesso no 4º ano</t>
  </si>
  <si>
    <t>Os alunos do 4º ano que revelam dificuldades de aprendizagem nas áreas de Português e de Matemática beneficiarão de um apoio pedagógico sistemático e dário, em pequenos grupos, à semelhança do modelo de Turma Fénix. Serão formados seis grupos de alunos qu</t>
  </si>
  <si>
    <t>Alunos do 4º ano das escolas do agrupamento.</t>
  </si>
  <si>
    <t>Coadjuvação pedagógica na disciplina de Matemática nos anos terminais de ciclo (6º e 9º anos)</t>
  </si>
  <si>
    <t xml:space="preserve">A coadjuvação pedagógica em sala de aula, como estratégia, ao potenciar a diferenciação pedagógica e a aplicação de pedagogias ativas, tem em vista a melhoria das aprendizagens escolares. Neste sentido propõe-se a implementação de uma parceria pedagógica </t>
  </si>
  <si>
    <t>Alunos das turmas de 6º ano(4 turmas) e 9º anos(3 turmas) da EB2,3 José Cardoso Pires.</t>
  </si>
  <si>
    <t>Coadjuvação pedagógica na disciplina de Matemática nos7º e 8 anos.</t>
  </si>
  <si>
    <t>Alunos dos 7º e 8º anos da EB2,3 José Cardoso Pires.</t>
  </si>
  <si>
    <t>Hora de atendimento às turmas de 7º e 8º anos</t>
  </si>
  <si>
    <t>Atribuição de 1 tempo semanal de 45 minutos às turmas de 7º e 8º anos para apoio ao estudo, com professores dos respetivos conselhos de turma.</t>
  </si>
  <si>
    <t>Parcerias pedagógicas em Português para os alunos de PLNM nos 7º e 8º anos</t>
  </si>
  <si>
    <t>Nas turmas que integram alunos com Português como língua não materna os professores de Português dos 7º e 8º anos têm dois tempos de 45 minutos semanais em comum, de maneira a que um dos professores possa trabalhar com este grupo de alunos e implementar a</t>
  </si>
  <si>
    <t>Alunos de Português língua não  materna de 7º e 8º anos da EB2,3 José Cardoso Pires</t>
  </si>
  <si>
    <t>Apoio ao Estudo para os alunos de PLNM nos 5º e 6º anos</t>
  </si>
  <si>
    <t xml:space="preserve">Nas turmas que integram alunos com Português como língua não materna dois tempos semanais de 45 minutos, do Apoio ao Estudo, são atribuídos ao professor de Português, de maneira a que possa trabalhar com este grupo de alunos e implementar atividades mais </t>
  </si>
  <si>
    <t>Alunos de Português língua não  materna de 5º e 6º anos da EB2,3 José Cardoso Pires</t>
  </si>
  <si>
    <t>Apoio ao Estudo no 2º ciclo</t>
  </si>
  <si>
    <t>Atribuição de 5 blocos semanais de 45 minutos às turmas de 5º e 6º anos para apoio ao estudo, com professores dos respetivos conselhos de turma.</t>
  </si>
  <si>
    <t>Alunos dos 5º e 6º anos da EB2,3 José Cardoso Pires.</t>
  </si>
  <si>
    <t>O Gabinete de Apoio ao Aluno e à Família articula, internamente, com os profesores titulares de turma e os diretores de turma, de maneira a monitorizar e prevenir situações de absentismo e abandono. Como forma de atuação privilegiará a ação direta com o a</t>
  </si>
  <si>
    <t>Alunos e famílias das escolas do agrupamento</t>
  </si>
  <si>
    <t>O Gabinete de Apoio ao Aluno e à Família vai não só  responder às situações de fragilidade social de algumas famílias (maximizando os recursos da rede social do concelho), mas também  enquadrar situações do quotidiano das escolas geradoras de indisciplina</t>
  </si>
  <si>
    <t xml:space="preserve">Consolidar o modelo de avaliação interna CAF, ainda em fase inicial.                                           </t>
  </si>
  <si>
    <t>Todo o agrupamento ( pessoal docente e não docente, alunos, encarregados de educação)</t>
  </si>
  <si>
    <t>Apoio educativo aos alunos de 1º ciclo nas disciplinas de Português e Matemática, duas horas por semana. O apoio deverá ser organizado em pequenos grupos ou individualizado  e em articulação estreita com o contexto da turma e deverá ser prestado 1  hora f</t>
  </si>
  <si>
    <t>Alunos de 1º ciclo</t>
  </si>
  <si>
    <t>Estágio de exames</t>
  </si>
  <si>
    <t>Desenvolver  a partir do segundo periodo letivo um estágio de preparação para exames dirigido aos alunos de 4º,6º e 9º ano, com incidência nas disciplinas de Português e Matemática. O estágio deverá a corresponder a 1 tempo semanal  extra horário letivo d</t>
  </si>
  <si>
    <t>Alunos de 4º 6º e 9º ano</t>
  </si>
  <si>
    <t>Reforço das aprendizagens para os 2º e 3º ciclos</t>
  </si>
  <si>
    <t>Apoio  estudo aos alunos de 2º ciclo e 3º ciclo nas disciplinas de Português, Matemática, inglês, 2 tempos por semana. O apoio deverá ser organizado em pequenos grupos em tempo letivo através do trabalho coadjuvado entre professores . Deverá ainda ser pre</t>
  </si>
  <si>
    <t>Alunos de 2º e 3º ciclos preferencialmente em início de ciclo</t>
  </si>
  <si>
    <t>Reconhecimento do excelente desempenho</t>
  </si>
  <si>
    <t>Apresentação e discussão dos resultados com os alunos com divulgação dos melhores resultados dos final de cada período letivo. Entrega de diplomas e prémios a todos os alunos com  bom desempenho.</t>
  </si>
  <si>
    <t xml:space="preserve">Todos os alunos </t>
  </si>
  <si>
    <t>Oficina de Português Lingua não materna</t>
  </si>
  <si>
    <t>Português Língua Não Materna – Visa a integração do público imigrante ou descendente de imigrantes. Nesse sentido, pretende-se que estes alunos desenvolvam competências em Língua Portuguesa, como língua segunda, promovendo um ambiente propício  à aquisiçã</t>
  </si>
  <si>
    <t>Integraram o PLNM 20 alunos do 1º Ciclo e 113 alunos dos 2º e 3º Ciclos. Estes são provenientes maioritariamente de países africanos de língua oficial portuguesa (na sua maioria de Cabo Verde). Há um total de 13 nacionalidades no PLNM (desde países dos le</t>
  </si>
  <si>
    <t>Ensino artístico da música</t>
  </si>
  <si>
    <t>Dar contibnuidade ao projeto da orquestra, possibilitando a integração dos alunos de 1º, 2º e 3º ciclo, a partir do 3º ano de escolaridade.</t>
  </si>
  <si>
    <t>Alunos do 1º ao 2º  3º ciclo</t>
  </si>
  <si>
    <t>Atendimento aos alunos com NEE</t>
  </si>
  <si>
    <t>Dentro das várias ações  com os Alunos com necessidades educativas especiais destacamos as seguinte: Somos Agrupamento de referência para a Intervenção Precoce , prestando apoio às crianças dos 0 aos 6 anos  no concelho de Vila Franca de Xira.  Criamos um</t>
  </si>
  <si>
    <t>Alunos e famílias</t>
  </si>
  <si>
    <t>Apoio ao aluno e à família (GAAF)</t>
  </si>
  <si>
    <t>O Gabinete de Apoio ao Aluno e à Família promove uma melhoria das competências parentais e um maior envolvimento das famílias no processo educativo dos filhos no sentido de melhorar o sucesso das aprendizagens e a construção de um projecto de vida das cri</t>
  </si>
  <si>
    <t>Reforço das situações de aprendizagem para um público específico no 1º ciclo</t>
  </si>
  <si>
    <t>Reforço e diversificação de situações de aprendizagem para crianças da comunidade cigana - Atendendo ao elevado número de crianças de etnia cigana que apresentam dificuldades muito acentuadas de aprendizagem e de integração na escola  com raiz nas suas ca</t>
  </si>
  <si>
    <t>Alunos de etnia cigana e alunos com forte tendência parta o absentismo e insucesso escolar no 1º ciclo</t>
  </si>
  <si>
    <t>Percursos curriculares diferenciados no 2º e 3º ciclo</t>
  </si>
  <si>
    <t>Dar continuidade às turmas de CEF e Percurso curricular alternativo. com abertura de novas 2 turmas de PCA de  5º e  1  turma de 7º ano   e ainda um aturma de ensino vocacional de 7º ano para um grupo de 15 alunos com idades superior a 15 anos e que revel</t>
  </si>
  <si>
    <t>Aunos de 2º e 3º ciclo</t>
  </si>
  <si>
    <t xml:space="preserve">Desenvolvimento de competências pessoais e sociais e formação cívica </t>
  </si>
  <si>
    <t>O projeto de competências pessoais e sociais tem por objetivo  desenvolver um conjunto de competências pessoais e sociais com alunos que se encontram em situação de risco educacional. O trabalho é desenvolvido em contexto de pequeno grupo ou turma, durant</t>
  </si>
  <si>
    <t xml:space="preserve">Alunos de 1º ciclo e percursos curriculares diferenciados </t>
  </si>
  <si>
    <t xml:space="preserve">Ações de enriquecimento curricular </t>
  </si>
  <si>
    <t>Dar continuidade ao trabalho realizado pelo grupo de teatro permitindo aos alunos a possibilidade em outras atividades de carater artístico e cultural.                                               As actividades do núcleo desenvolvem-se semanalmente, ger</t>
  </si>
  <si>
    <t>Professores, alunos e comunidade educativa</t>
  </si>
  <si>
    <t xml:space="preserve">Organização do serviço letivo </t>
  </si>
  <si>
    <t>Distribuição do serviço letivo previligiando a constitução de equipas pedagógicas e a continuidade pedagógica ao longo do ciclo de escolaridade. Potenciar a coadjuvação e o par pedagógico assegurando a co-responsabilização dos alunos pelas aprendizagens e</t>
  </si>
  <si>
    <t xml:space="preserve">Professores e alunos </t>
  </si>
  <si>
    <t xml:space="preserve">Apoio às visitas de estudo </t>
  </si>
  <si>
    <t>Tendo em conta o agravamento da situação sócio- económica de muitas famílias, temos vindo a assistir a uma redução do némero de alunos que participa em visitas de estudo, tendo em conta que estas implicam custos de transporte e entrada nos sítios a visita</t>
  </si>
  <si>
    <t xml:space="preserve">organização do serviço letivo </t>
  </si>
  <si>
    <t>Articulação entre os grupos disciplinares e  interciclos</t>
  </si>
  <si>
    <t>Constituição de equipa interciclos com representantes de cada ciclo e área curricular de forma a potencia uma efetiva articulação curricular e sequencialidade interciclos</t>
  </si>
  <si>
    <t>Professores e alunos</t>
  </si>
  <si>
    <t xml:space="preserve">Formação para pessoal Docente e não docente em contexto de escola </t>
  </si>
  <si>
    <t>Desenvolver  um plano de formação para pessoal docente em articulação com o centro de formação contíniua de professores ( na área do ensino da matemática, portuges e educação especial). Formação para pwessoal não docente ( primeiros socorros e  apoio a al</t>
  </si>
  <si>
    <t>Comunicação interna e externa</t>
  </si>
  <si>
    <t>Ao nível da comunicação interna pretendemos  potenciar a utilização da plataforma moodle como instrumento de divulgação interna. Reforçar as estruturas e lideranças intermédias. Ao nível da comunicação externa  pretende-se dar mais visibilidade às iniciat</t>
  </si>
  <si>
    <t>Todo o agrupamento, encarrgados de educação e Comunidade)</t>
  </si>
  <si>
    <t xml:space="preserve">Melhorar a qualidade do espaço o equipamento informático </t>
  </si>
  <si>
    <t>Tendo em conta a interrupção  do plano de requalificação da escola Eb 2,3  e  a necessidade de requalificação das escolas de 1º ciclo ( em particular a eb1 nº2 e a eb1 do Cabo) é prioritário continuar a desenvolver iniciativas junto do ministério da educa</t>
  </si>
  <si>
    <t xml:space="preserve">Reforço de parcerias </t>
  </si>
  <si>
    <t xml:space="preserve">Consolidar as parcerias já existentyes e procurar novos parceiros junto das empresas locais para a realização de estágios profissionais para os alunos de CEF e profissional e para o trabalho protegido para alunos com necessidades educativas especiais </t>
  </si>
  <si>
    <t>Instituições locais e setor empresarial</t>
  </si>
  <si>
    <t>Potenciar relação escola-família</t>
  </si>
  <si>
    <t>Potenciar a relação escola -família  para além da partilha da informação relativa ao percurso escolar dos alunos promovendo a continuidade dos almoços de turma com as famílias e na criação de outros momentos informais de partilha e convivência.          D</t>
  </si>
  <si>
    <t xml:space="preserve">Professores, alunos, famílias </t>
  </si>
  <si>
    <t>Célula propositadamente deixada em branco.</t>
  </si>
  <si>
    <t xml:space="preserve">
Coadjuvação às turmas do 1º ciclo de três escolas (MS, NA e SJ), cujos alunos revelam dificuldades específicas no português e na matemática, de acordo com avaliação de diagnóstico; afetação de horas disponíveis do apoio educativo destas escolas visando a</t>
  </si>
  <si>
    <t>Alunos com dificuldades específicas identificadas na avaliação diagnóstico; excetuam-se os alunos do 3º ano de São João  e de 2º ano da Nun'Álvares.</t>
  </si>
  <si>
    <t>Diferenciação pedagógica - grupos temporários de homogeneidade relativa -1º Ciclo</t>
  </si>
  <si>
    <t>Constituição de grupos temporários de homogeneidade relativa para promover a aquisição das aprendizagens de português e matemática, por parte dos alunos que não acompanham a média da turma e necessitam de uma diferenciação pedagógica. Criação de situações</t>
  </si>
  <si>
    <t>Três turmas do 2º ano da EB Nun' Álvares e três turmas do 3º ano da EB Quinta de São João; número expressivo de alunos com dificuldades na matemática e no português.</t>
  </si>
  <si>
    <t>A sala de estudo funciona com uma abrangência de apoio às aprendizagens específicas de cada disciplina (Português, Inglês, Francês, Geografia, História, Ciências Naturais, Físico-Química), com uma carga semanal de 3horas por disciplina, sempre que possíve</t>
  </si>
  <si>
    <t>Alunos do 3º ciclo com incidência prioritária nos alunos do 7º e 8º ano propostos pelo conselho de turma.</t>
  </si>
  <si>
    <t>Diferenciação pedagógica - grupos temporários de homogeneidade relativa -2º/3º Ciclo</t>
  </si>
  <si>
    <t xml:space="preserve">
Constituição de grupos temporários de homogeneidade relativa para promover a aquisição das aprendizagens de português, inglês e matemática, por parte dos alunos que não acompanham a média da turma e necessitam de uma diferenciação pedagógica. Criação de </t>
  </si>
  <si>
    <t>Turmas de 5º ano nas disciplinas de português e matemática; turmas de 6º na disciplina de inglês; turmas de 7º nas disciplinas de português e matemática.</t>
  </si>
  <si>
    <t>Equipa multidisciplinar para responder a problemáticas da área psicossocial que afetam alunos e famílias através da intervenção em casos sinalizados ou do encaminhamento para serviços adequados. A resposta dada a cada caso é realizada em articulação com o</t>
  </si>
  <si>
    <t>População escolar do agrupamento.</t>
  </si>
  <si>
    <t xml:space="preserve">Atividades de Animação </t>
  </si>
  <si>
    <t>Animação de recreios/espaços socioeducativos garantida por um animador disponibilizado por entidade parceira para a animação de recreios numa escola do 1º ciclo e outro cedido por uma associação juvenil local para animação da sala do aluno. Afetação de ho</t>
  </si>
  <si>
    <t>Alunos de 3  escolas do agrupamento.</t>
  </si>
  <si>
    <t>Ká-Se-Faz-Traz</t>
  </si>
  <si>
    <t>Espaço vocacionado para o desenvolvimento de atividades pelos e para os alunos com a colaboração de dois professores (preferencialmente, de ciclos diferentes) e um técnico do GAAF. Promoção de iniciativas relativas à adoção de comportamentos assertivos di</t>
  </si>
  <si>
    <t>Alunos da escola sede.</t>
  </si>
  <si>
    <t xml:space="preserve">Iniciação do processo de constituição de equipas pedagógicas por ano de escolaridade. Ação de suporte para a diferenciação pedagógica prevista para o 1º, 2º e 3º ciclos. Cabe às equipas  a gestão, a concretização da articulação curricular e a aferição de </t>
  </si>
  <si>
    <t>Professores, delegados coordenadores e  alunos.</t>
  </si>
  <si>
    <t>Monitorização e avaliação dos resultados escolares; análise dos dados da avaliação interna e externa como estratégiapara adotar práticas produtorasde melhores resultados e envolvimento da comunidade educativa; monitorização e avaliação das ações do projet</t>
  </si>
  <si>
    <t>Estruturas intermédias; conselho geral, conselho pedagógico, conselho de ano e grupos disciplinares; professores, técnicos, assistentes operacionais, alunos e encarregados de educação, parceiros.</t>
  </si>
  <si>
    <t>Coadjuvação - 2º/3º ciclo</t>
  </si>
  <si>
    <t>Coadjuvação às turmas de 2º e 3º ciclos cujos alunos revelam dificuldades específicas no português e na matemática, de acordo com avaliação de diagnóstico; afetação de recursos disponíveis para a coadjuvação em sala de aula., assegurando a articulação ent</t>
  </si>
  <si>
    <t>Turmas do 6º, do 8º e do 9º anos de escolaridade.</t>
  </si>
  <si>
    <t>Proporcionar acesso à informação da monitorização e avaliação das ações garantindo apoio à tomada de decisões que permitam a otimização dos recursos afetos a cada um dos planos.</t>
  </si>
  <si>
    <t>Toda a comunidade envolvida nas ações.</t>
  </si>
  <si>
    <t>Parceria pedagógica_2º, 3º e 4º ano</t>
  </si>
  <si>
    <t>Apoio às aprendizagens dos alunos com maiores dificuldades para 1º ciclo; durante todo o ano letivo; 3 a 4 horas semanais por turma; em tempo letivo; fora da sala de aula.</t>
  </si>
  <si>
    <t>Alunos do 2º, 3º e 4º ano; num total de 7 (sete); 7(sete) e 8 (oito) turmas respetivamente.</t>
  </si>
  <si>
    <t>Apoiar para Melhorar_6</t>
  </si>
  <si>
    <t>Turmas Ninho (Portuguêse Matemática); criação de dois grupos nível de acordo com as dificuldades identificadas; durante todo o ano letivo; 12 tempos semanais por turma; em tempo letivo; em salas especificas para cada grupo.</t>
  </si>
  <si>
    <t>Alunos de 6º ano; num total de 4 (quatro) turmas.</t>
  </si>
  <si>
    <t>Apoiar para Melhorar_7</t>
  </si>
  <si>
    <t>Turmas Ninho (Português e Matemática); criação de dois grupos nível de acordo com as dificuldades identificadas; durante todo o ano letivo; 2 tempos semanais por turma; em tempo letivo; em salas especificas para cada grupo.</t>
  </si>
  <si>
    <t>Alunos de 7º ano; num total de 6 (seis) turmas.</t>
  </si>
  <si>
    <t>Apoiar para o Sucesso_6</t>
  </si>
  <si>
    <t>Apoiar os alunos que serão sujeitos à avaliação externa; extra horário letivo dos alunos; no período que medeia entre o final do ano letivo e a data da 1ª chamada dos exames nacionais.</t>
  </si>
  <si>
    <t>Todos os alunos do 6º ano, admitidos à prova final; 10 (dez) turmas.</t>
  </si>
  <si>
    <t>Apoiar para o sucesso_9</t>
  </si>
  <si>
    <t>Todos os alunos do 9º ano, admitidos à prova final; 3 (três) turmas.</t>
  </si>
  <si>
    <t>Saber ser, Saber estar</t>
  </si>
  <si>
    <t xml:space="preserve">Realização de atividades " Saber ser, Saber estar" em sala de aula e no pátio escolar. </t>
  </si>
  <si>
    <t>Alunos do 1º , 2º e 3ºCiclo.</t>
  </si>
  <si>
    <t>Programa Transição</t>
  </si>
  <si>
    <t>Realização de várias sessões do programa transição, o qual é desenvolvido abordando várias temáticas: Atividades para trabalhar as diferenças entre ciclos; espectativas e medos; visitas à escola sede.</t>
  </si>
  <si>
    <t>Todos os alunos do 4º ano;
Encarregados de Educação dos alunos do pré escolar em situação de transição.</t>
  </si>
  <si>
    <t>Serviço Técnico Especializado Psicossociopedagógico</t>
  </si>
  <si>
    <t xml:space="preserve">O Serviço visa acompanhar alunos sinalizados pela comunidade educativa, no sentido de diminuir e prevenir situações de risco </t>
  </si>
  <si>
    <t>Alunos  do 1º, 2º e 3º Ciclos em acompanhamento pelo STEP.</t>
  </si>
  <si>
    <t>Crescer em Boa Forma</t>
  </si>
  <si>
    <t>Diagnosticar e intervir nos desequilíbrios originados pelo excesso de peso, trabalhando hábitos corretos de nutrição e exercícios físicos que torne a vida dos nossos alunos mais saudável, contribuindo para melhorias significativas ao nível da autoestima.</t>
  </si>
  <si>
    <t>Todos os alunos do 2º e 3º Ciclos.</t>
  </si>
  <si>
    <t>Crescer com a Música</t>
  </si>
  <si>
    <t>Criação de uma banda, reforçando a cultura musical existente na escola.</t>
  </si>
  <si>
    <t>Partilhar para Enriquecer</t>
  </si>
  <si>
    <t>Partilha reflexiva e consequente produção de planificações e material didático ao nível da articulação vertical e horizontal.</t>
  </si>
  <si>
    <t>Professores do 1º, 2º e 3º Ciclos</t>
  </si>
  <si>
    <t>Formação em Contexto</t>
  </si>
  <si>
    <t>Desenvolvimento de ações de formação em contexto que permitam desenvolver a capacitação nas diferentes áreas definidas como prioritárias pelo Agrupamento.</t>
  </si>
  <si>
    <t>Professores do 1º, 2º e 3º Ciclos
 Assistentes Operacionais</t>
  </si>
  <si>
    <t>Monitorizar para Melhorar</t>
  </si>
  <si>
    <t>Em Conselho de Ano, elaborar instrumentos de avaliação, aferir a sua classificação e garantir todos os procedimentos que conduzam à concretização das metas de aprendizagem, propostas por ano de escolaridade, no 1º ciclo.</t>
  </si>
  <si>
    <t xml:space="preserve">Professores 1º Ciclo
</t>
  </si>
  <si>
    <t>Conhecer a Vida Escolar</t>
  </si>
  <si>
    <t>Ações de sensibilização/informação aos pais e encarregados de educação nas reuniões entre estes e os professores titulares de turma/diretores de turma.</t>
  </si>
  <si>
    <t xml:space="preserve">Pais e Encarregados de Educação
</t>
  </si>
  <si>
    <t>Saber para Intervir</t>
  </si>
  <si>
    <t>Promover a capacitação e uma maior participação entre os diversos intervenientes família/escola como agentes participantes no processo de desenvolvimento socioeducativo</t>
  </si>
  <si>
    <t xml:space="preserve">Pais e Encarregados de Educação do agrupamento escolar para uma interevnção mais consciente e responsável
</t>
  </si>
  <si>
    <t xml:space="preserve">A Equipa de Missão pretende dar continuidade ao processo de autoavaliação implementado no Agrupamento promovendo ações de melhoria, especialmente orientadas para a melhoria da qualidade das aprendizagens e para o sucesso escolar. Este processo de apoio à </t>
  </si>
  <si>
    <t>Clube das Aprendizagens</t>
  </si>
  <si>
    <t>Val@prender - apoio aos alunos do 2º e 4º ano que manifestam dificuldades de aprendizagem no Português e na Matemática, através de coadjuvação aos PTT. Projeto +Sucesso - apoio aos alunos do 5º, 6º e 9º ano no âmbito do Português e da Matemática através d</t>
  </si>
  <si>
    <t>Alunos 1º, 2º e 3º CEB</t>
  </si>
  <si>
    <t>Gabinete de Inserção Social</t>
  </si>
  <si>
    <t>O GIS dá resposta a problemas identificados pelos docentes e realiza: visitas domiciliárias, desenvolve projetos de voluntariado, sessões de esclarecimento e sensibilização para pais e alunos. Acompanha casos de disciplina sinalizados. Articula sistematic</t>
  </si>
  <si>
    <t>Crescer Saudável</t>
  </si>
  <si>
    <t>A implementação da ação Crescer Saudável prevê  a melhoria das relações intra e inter pessoais e a prevenção da indisciplina, através da realização de ações sensibilização junto de alunos, docentes e não docentes relativas ao desenvolvimento de competênci</t>
  </si>
  <si>
    <t>Alunos, Docentes e Não Docentes do 1.º, 2.º e 3.º CEB</t>
  </si>
  <si>
    <t>A Escola enquanto motor de Investigação Ação em contexto</t>
  </si>
  <si>
    <t>Desenvolvimento de processos de investigação / estudo e reflexão sobre metodoligias e práticas pedagógicas, que visem melhorar o processo de ensino aprendizagem e potenciar melhores resultados.</t>
  </si>
  <si>
    <t>Alunos e docentes do 1º, 2º e 3º ciclo</t>
  </si>
  <si>
    <t>Contruir Pontes</t>
  </si>
  <si>
    <t>Promover, alargar e fortalecer a rede de parcerias com o objetivo de abrir a escola à comunidade, melhorando a sua imagem e favorecer a articulação  no desenvolvimento de atividades potenciadoras da relação escola- família.</t>
  </si>
  <si>
    <t>Comunidade Educativa e Parceiros</t>
  </si>
  <si>
    <t xml:space="preserve">Acompanhamento externo pela equipa do ISCTE-IUL ao Projeto TEIP, nomeadamente ao nível da monitorização das ações e avaliação de resultados; desenvolvimento e implementação de instrumentos de monitorização; e partipação no Observatório TEIP. </t>
  </si>
  <si>
    <t>Monitorização e Avaliação II</t>
  </si>
  <si>
    <t>Observatório TEIP - realização de reuniões mensais de monitorização das ações TEIP: desenvolvimento e implementação de instrumentos de monitorização; organização e comunicação de resultados à comunidade educativa; articulação com equipa de autoavaliação d</t>
  </si>
  <si>
    <t>Co-docência no 1º ano</t>
  </si>
  <si>
    <t>Com a co-docência para 4 turmas do 1º ano das EB1/JI da Costa de Caparica (2 turmas) e da Vila Nova de Caparica (2 turmas) propõe-se a implementação de uma parceria pedagógica de um professor do 1º ciclo para cada duas turmas que, com os professores titul</t>
  </si>
  <si>
    <t xml:space="preserve">Alunos de 4 turmas do 1º ano do 1º ciclo do Ensino Básico, das Escolas EB1/JI da Costa de Caparica e Vila Nova de Caparica </t>
  </si>
  <si>
    <t>Turmas Fénix no 1º ciclo</t>
  </si>
  <si>
    <t xml:space="preserve">Implementação da metodologia Fénix nas turmas de 2º e 4ª anos das Escolas EB1/JI da Costa de Caparica e da Vila Nova de Caparica, a Português e Matématica .  Os alunos que revelam dificuldades de aprendizagem nestas áreas disciplinares beneficiarão de um </t>
  </si>
  <si>
    <t>Alunos de 5 turmas de 2ºano e 5 turmas de 4º ano do 1º ciclo do ensino básico, das Escolas EB1/JI Costa de Caparica e Vila Nova de Caparica</t>
  </si>
  <si>
    <t>Oficina Mais Aprendizagens</t>
  </si>
  <si>
    <t>A OFMA é formada por grupos não fixos de 10 a 15 alunos oriundos de duas turmas de origem do 9º ano de continuidade, para trabalhar durante 3 a 7 semanas os conteúdos programáticos que estas estão a desenvolver nas  disciplinas de Português, Matemática, I</t>
  </si>
  <si>
    <t>Alunos de 2 turmas de 9º ano (ESMC) (para dar continuidade ao projeto existente)</t>
  </si>
  <si>
    <t>Reforço Pedagógico - 8º e 9º anos</t>
  </si>
  <si>
    <t>Reforço de 90 minutos ao 8º ano  a  Português e Matemática.</t>
  </si>
  <si>
    <t>Alunos de  1 turma do 8º ano (ESMC)</t>
  </si>
  <si>
    <t>Mais Sucesso Secundário</t>
  </si>
  <si>
    <t xml:space="preserve">Desdobramento de 90 minutos nas disciplinas de Matemática A (10.º, 11.º e 12.º anos), Física e Química A(11.ºanos), Português (10.ºano) e Inglês(10.ºano) </t>
  </si>
  <si>
    <t>Alunos das  turmas do 10º ano,  11º ano e de 12º ano</t>
  </si>
  <si>
    <t>Cursos de Educação e Formação</t>
  </si>
  <si>
    <t>Cursos de Educação de Formação (tipo 2 e tipo 3). Acompanhamento social e psicopedagógico pelo Assistente Social e Psicólogo da Equipa Multi.</t>
  </si>
  <si>
    <t>Alunos do 3ª ciclo, com mais de 15 anos de idade</t>
  </si>
  <si>
    <t>Apoiar os alunos nas diferentes disciplinas, nomeadamente através da constituição de pequenos grupos para realizar reforços pedagógicos e apoiar na realização dos T.P.C. e trabalhos de grupo.
A frequência da sala de estudo é obrigatória para os alunos sin</t>
  </si>
  <si>
    <t>Alunos do 3º ciclo e Ensino Secundário da Escola Secundária do Monte de Caparica</t>
  </si>
  <si>
    <t xml:space="preserve">Criação do Gabinete de Mediação de Conflitos, com vista a melhoria da gestão das ocorrências, avaliação das situações, atuação e proposta de medidas disciplinares, em articulação com os diretores de turma. Composto por Mediadora, Psicóloga e Professores, </t>
  </si>
  <si>
    <t>Programas de Competências Pessoais e Sociais</t>
  </si>
  <si>
    <t>Esta ação é desenvolvida pela Mediadora, Assistente Social e Psicóloga, nas várias escolas do agrupamento e visa capacitar  e integrar competências comportamentais, cognitivas e emocionais nos alunos das turmas mais problemáticas de modo a  adapta-los a u</t>
  </si>
  <si>
    <t>Turmas sinalizadas do Agrupamento de Escolas da Caparica</t>
  </si>
  <si>
    <t>Ações de sensibilização</t>
  </si>
  <si>
    <t>Ações de sensibilização, dirigidas a Alunos e Famílias, sobre temáticas (sexualidade, toxicodependências, gestão conflitos, formação parental), dinamizadas pela Assistente Social, Psicóloga e Mediadora, nas várias escolas do Agrupamento.</t>
  </si>
  <si>
    <t>Alunos do Agrupamento de Escolas da Caparica e suas famílias</t>
  </si>
  <si>
    <t>Programa de Reforço Alimentar</t>
  </si>
  <si>
    <t>Ação desenvolvida pela Assistente Social que se destina ao fornecimento de reforços alimentares (pequeno-almoço, almoço e lanche) aos alunos subsídiados e não subsídiados pelo ASE do Agrupamento. Os casos são sinalizados por qualquer elemento da comunidad</t>
  </si>
  <si>
    <t>Alunos do Agrupamento de Escolas da Caparica</t>
  </si>
  <si>
    <t>Acompanhamento Psicossocial</t>
  </si>
  <si>
    <t>Acompanhamento psicossocial, pelo Assistente Social e Psicólogo, de alunos e famílias em situação de risco, nomeadamente alunos em situação de abandono e absentismo escolar e/ou com processos de promoção e proteção; e situações familiares de grave carênci</t>
  </si>
  <si>
    <t>Monitorização e avaliação do Projeto TEIP. Realização de reuniões com regularidade das quais resultarão relatórios de reflexão e avaliação períodica.  Designação de um coordenador por ação que monitorizará as atividades. Utilização de diferentes instrumen</t>
  </si>
  <si>
    <t>Euipa Multidisciplinar de Apoio ao Aluno e à Família (EMAAF) - JUNTAR  ESTA AÇAO COM A QUE INTEGRA OS RESTANTES TÉCNICOS)</t>
  </si>
  <si>
    <t xml:space="preserve">Articulação com a equipa multidisciplinar de apoio ao aluno e à família (EMAAF) ; Dinamização de actividades de cáracter Lúdico-Pedagógico e apoio em atividades desenvolvidas com parceiros Aveos e com outros elementos Aveos.
</t>
  </si>
  <si>
    <t>Toda a Comunidade Educativa AVEOS</t>
  </si>
  <si>
    <t>Empreendedorismo e Acompanhamento Educativo (organização escolar e mediação de comportamentos)</t>
  </si>
  <si>
    <t xml:space="preserve"> Colocar a gestão e a organização escolar ao serviço da promoção de um clima favorável à aprendizagem com a participação de toda a comunidade educativa., prinicpalmente das famílias,. Fomentando uma maior dinamização da relação escola- família. 
</t>
  </si>
  <si>
    <t>Comunidade Educativa (comunidade escolar, pais e Encarregados de Educação e parcerias) do 1º ciclo</t>
  </si>
  <si>
    <t>Equipa Multidisciplinar de Apoio ao Aluno e à Família (EMMAF)</t>
  </si>
  <si>
    <t>Desenvolvimento de ações de prevenção e combate ao absentismo, abandono, indisciplina e insucesso escolar (assegurar a conclusão da escolaridade obrigatória); promoção de ações extensíveis às famílias; articulação e dinamização da rede de parceiros sociai</t>
  </si>
  <si>
    <t>Projeto GREMIO</t>
  </si>
  <si>
    <t xml:space="preserve">Apoio Individualizado, num período de 2 anos, a pequenos grupos de alunos (máximo de seis) de 1º e de 2º anos de escolaridade com falta de pré-requisitos e dificuldades de aprendizagem na leitura e na escrita, através da continuidade docente, maximizando </t>
  </si>
  <si>
    <t>Alunos de 1º e 2º anos de escolaridade com dificuldades de aprendizagem / PAP. Reforçar o apoio ao estudo para os alunos de 3.º e 4.º ano de escolaridade, bem como sessões de apoio individualizado.</t>
  </si>
  <si>
    <t>Pares Padagógicos</t>
  </si>
  <si>
    <t xml:space="preserve">Apoio individualizado a pequenos grupos de alunos e/ou em contexto de sala de aula de alunos do 2.º e 3.º ciclo com falta de pré-requisitos, dificuldades em aplicar os conteúdos lecionados, através da continuidade docente a fim de maximizar o trabalho já </t>
  </si>
  <si>
    <t>Alunos de 2.º e 3.º ciclo (7º E 8º ANOS) com dificuldades de aprendizagem/Plano de Recuperação/Plano de Acompanhamento</t>
  </si>
  <si>
    <t>Turma Mais</t>
  </si>
  <si>
    <t>Apoio individualizado a pequenos grupos de alunos (de forma rotativa) e/ou em contexto de sala de aula de alunos do 3.º ciclo com dificuldades em aplicar os conteúdos lecionados nas disciplinas de Português e de Matemática.</t>
  </si>
  <si>
    <t>Alunos de 3.º ciclo (9º ano) com dificuldades de aprendizagem/Plano de Recuperação/Plano de Acompanhamento</t>
  </si>
  <si>
    <t>Reforço da rede de parcerias</t>
  </si>
  <si>
    <t>Implementar um conjunto de ações com os parceiros educativos do Agrupamento que facilitem a promoção do sucesso escolar ao nível socio educativo</t>
  </si>
  <si>
    <t>Todos os alunos e crianças do Agrupamento</t>
  </si>
  <si>
    <t xml:space="preserve">Ao longo do ano letivo todas as ações TEIP serão divulgadas, acompanhadas, monitorizadas e avaliadas pela equipa criada para o efeito, em articulação com os responsáveis por cada ação. Estes processos serão discutidos nos diferentes órgãos do Agrupamento </t>
  </si>
  <si>
    <t>Codocência no 1º Ciclo</t>
  </si>
  <si>
    <t>Com esta ação pretende-se desenvolver um método de ensino mais individualizado, baseado no trabalho colaborativo dos professores e na implementação de estratégias individualizadas, que contribuam para que os alunos possam ultrapassar as respectivas difcul</t>
  </si>
  <si>
    <t>Alunos do 2º Ano</t>
  </si>
  <si>
    <t>Codocência em Língua Portuguesa (2º e 3º Ciclo)</t>
  </si>
  <si>
    <t>Com esta ação pretende-se contribuir para que os alunos adquiram competências ao nível da Língua Portuguesa, recorrendo a estratégias individualizadas, por forma a permitir uma comunicação escrita e oral adequada e possibilitar a criação de grupos com car</t>
  </si>
  <si>
    <t xml:space="preserve">Alunos de 5º e 7º Ano  </t>
  </si>
  <si>
    <t>Codocência em Matemática (2º e 3º Ciclo)</t>
  </si>
  <si>
    <t>Esta ação visa: contribuir para que os alunos adquiram competências ao nível da Matemática, recorrendo a estratégias individualizadas, por forma a permitir o desenvolvimento do raciocínio lógico e abstracto; e possibilitar a criação de grupos com caracter</t>
  </si>
  <si>
    <t>Alunos das turmas do 5º e 7º Ano</t>
  </si>
  <si>
    <t>Apoiar os alunos nas diferentes disciplinas, sobretudo naquelas que revelam mais dificuldades. Desenvolver nos alunos o gosto pelo estudo, através da implementação de estratégias que lhes possibilitem por em prática novos métodos de estudo.</t>
  </si>
  <si>
    <t xml:space="preserve">Alunos do 3º Ciclo  </t>
  </si>
  <si>
    <t>Ação no âmbtio dos Novos Programas de Língua Portuguesa (1º Ciclo)</t>
  </si>
  <si>
    <t>Com esta ação pretende-se promover a formação dos professores do 1º Ciclo, no âmbito dos novos programas de Língua Portuguesa e garantir a articulação com os Educadores de Infência e com os professores do 5º Ano.</t>
  </si>
  <si>
    <t>Docentes do 1º Ciclo</t>
  </si>
  <si>
    <t>Ação no âmbito dos Novos Programas de Matemática (1º Ciclo)</t>
  </si>
  <si>
    <t>Com esta ação pretende-se promover a formação dos professores do 1º Ciclo, no âmbito dos novos programas de Matemática e garantir a articulação com os Educadores de Infência e com os professores do 5º Ano.</t>
  </si>
  <si>
    <t>Ação no âmbito dos Novos Programas de Língua Portuguesa (2º e 3º Ciclo)</t>
  </si>
  <si>
    <t>Com esta ação pretende-se promover a formação dos professores do 2º e 3º Ciclo, no âmbito dos novos programas de Língua Portuguesa.</t>
  </si>
  <si>
    <t>Docentes do 2º e 3º Ciclo</t>
  </si>
  <si>
    <t>Gabinete de Apoio Disciplinar</t>
  </si>
  <si>
    <t>Com esta ação pretende-se solucionar problemas relacionados com ocorrências disciplinares na Escola EB 2,3 Mário de Sá Carneiro, sobretudo em contexto de sala de aula. A mediadora contratada para o agrupamento fará a monitorização desta ação em colaboraçã</t>
  </si>
  <si>
    <t>Alunos da E.B. 2,3 Mário Sá Carneiro</t>
  </si>
  <si>
    <t>Animação de Pátio</t>
  </si>
  <si>
    <t>Com esta ação pretende-se desenvolver várias atividades, em contexto de recreio, que visam a diminuição das ocorrências fora da sala de aula. As escolas que beneficiarão desta ação serão aquelas onde os casos de indisciplina são mais frequentes.</t>
  </si>
  <si>
    <t xml:space="preserve">Todos os alunos do Agrupamento  </t>
  </si>
  <si>
    <t>O GAAF é constituído por uma equipa multidisciplinar, que tem como objetivo dar resposta aos problemas que afetam o Agrupamento, procurando um maior envolvimento dos Encarregados de Educação, na vida escolar dos seus educandos. Por outro lado, em articula</t>
  </si>
  <si>
    <t>Parceria entre a Escola e os Encarregados de Educação</t>
  </si>
  <si>
    <t xml:space="preserve">Com esta ação pretende-se contribuir para um maior envolvimento dos Encarregados de Educação no processo de ensino/aprendizagem dos seus educandos.
No início do ano letivo a Diretora do Agrupamento participará nas reuniões dos D.T. com os Encarregados de </t>
  </si>
  <si>
    <t>Alunos do 5º Ano e respetivos Encarregados de Educação</t>
  </si>
  <si>
    <t>Cooperação com a Escola Secundária de Camarate</t>
  </si>
  <si>
    <t>Troca de informações entre os docentes de português, de matemática e do ensino especial e os Técnicos do GAAF do Agrupamento de Escolas de Camarate, com os docentes e os técnicos da Escola secundária de Camarate</t>
  </si>
  <si>
    <t>Comunidade educativa das escolas envolvidas</t>
  </si>
  <si>
    <t>Desenvolver e apoiar o trabalho da equipa TEIP de coodenação e monitorização do Plano de Melhoria de modo a torná-lo dinâmico e eficaz, através da criação de um sistema de monitorização e apoio à tomada de decisão.</t>
  </si>
  <si>
    <t>Docentes e técnicos que constituem a equipa TEIP</t>
  </si>
  <si>
    <t>Português Passo a Passo</t>
  </si>
  <si>
    <t>Português PP - Português passo a passo: criação de ateliês de nível para cada domínio prescrito nas Metas Curriclurares do Português. As turmas de 5.º e 7.º ano funcionarão ao mesmo tempo, permitindo que os alunos frequentem as aulas em regime de ateliê c</t>
  </si>
  <si>
    <t>5.º e 7.º</t>
  </si>
  <si>
    <t>Matemática Passo a Passo</t>
  </si>
  <si>
    <t>Matemática PP - Matemática passo a passo: criação de ateliês de nível para cada domínio prescrito nas Metas Curriclurares da Matemática. As turmas de 6.º e 9º ano .funcionarão ao mesmo tempo, permitindo que os alunos frequentem as aulas em regime de ateli</t>
  </si>
  <si>
    <t>6º e 9º</t>
  </si>
  <si>
    <t>Observa-te e muda!</t>
  </si>
  <si>
    <t>Observa-te e muda - Acompanhamento de alunos em regime tutorial baseado nos princípios da disciplina positiva.</t>
  </si>
  <si>
    <t>Alunos com comportamentos que indiciam o incumprimento das regras básicas da disicplina.</t>
  </si>
  <si>
    <t>Português com nível</t>
  </si>
  <si>
    <t>Português com nível - aulas em regime de coadjuvação e/ou parceria em 90 minutos semanais em espaços diferenciados.</t>
  </si>
  <si>
    <t>6.º e 9.º anos</t>
  </si>
  <si>
    <t>Gestão do Curriculo.</t>
  </si>
  <si>
    <t>Articulação vertical da implementação do curriculo</t>
  </si>
  <si>
    <t>Docentes de  Matematica do Agrupamento.</t>
  </si>
  <si>
    <t>Sala de Matemática</t>
  </si>
  <si>
    <t xml:space="preserve">Acompanhamento a alunos em regime de tutorias.                                                                               Sala aberta aos alunos com acesso a computadore e jogos de mesa.                                   </t>
  </si>
  <si>
    <t>Alunos de Matemática dos 2º e 3º ciclos.</t>
  </si>
  <si>
    <t>Matemática com nível</t>
  </si>
  <si>
    <t>Matemática com nível - aulas em regime de coadjuvação e/ou parceria em 90 minutos semanais em espaços diferenciados.</t>
  </si>
  <si>
    <t>Alunos de Matemática dos 5º e 7º anos.</t>
  </si>
  <si>
    <t>Gramaticando na BE</t>
  </si>
  <si>
    <t>Atividades de gramática  para os alunos que necessitem da ocupação do tempo escolar em situação de ausência do professor. Os alunos realizarão oficinas de gramática disponibilizadas pela Biblioteca Escolar em articulação curricular com o Grupo Disciplinar</t>
  </si>
  <si>
    <t>Todos os alunos do 5.º ao 9.º ano.</t>
  </si>
  <si>
    <t>Educação para a saúde</t>
  </si>
  <si>
    <t>Promover o estabelecimento de parcerias e outras entidades exteriores.</t>
  </si>
  <si>
    <t>Todos ao alunos do agrupamento exceto o pré-escolar. Docentes e não docentes.</t>
  </si>
  <si>
    <t>Rumo ao Sucesso II</t>
  </si>
  <si>
    <t>Matemática e Português - Periodicidade de 3 horas semanais,  turmas do 2º ano, em horário letivo, dentro da sala de aula.</t>
  </si>
  <si>
    <t>Alunos das 3 turmas do 2º ano do 1º ciclo</t>
  </si>
  <si>
    <t>Rumo ao Sucesso III e IV</t>
  </si>
  <si>
    <t>Matemática e Português - Periodicidade de 2 horas semanais, todas as turmas do 3º e 3 horas semanais 4º ano, em horário letivo, dentro da sala de aula.</t>
  </si>
  <si>
    <t>3 turmas do 3º ano e 3 turmas do 4º ano do 1º ciclo</t>
  </si>
  <si>
    <t>Projeto "Agarra-te ao Tempo“</t>
  </si>
  <si>
    <t xml:space="preserve"> Espaço de apoio à comunidade escolar:            - acompanhamento psicopedagógico e social dos alunos com - distúrbios comportamentais, desinteresse  pela aprendizagem escolar, absentismo/abandono e carências socio-familiares;                            </t>
  </si>
  <si>
    <t>Alunos do Agrupamento sinalizados para o Projeto por situação de risco de abandono escolar e/ou exclusão social;        Pais/Encarregados de Educação com problemáticas identificadas pelo Agrupamento e/ou Instituições</t>
  </si>
  <si>
    <t xml:space="preserve"> Atelier “É Tempo de…”</t>
  </si>
  <si>
    <t>Programa de desenvolvimento de competências pessoais e sociais dirigido a alunos do 5º ano. O Programa consiste na dinamização de sessões de grupo, semanais, com duração de 1 hora, ao longo dos 2º e 3º Períodos, desenvolvidas em horário  extra letivo.</t>
  </si>
  <si>
    <t xml:space="preserve">Alunos do 5ºano, sinalizados pelos respetivos diretores de turma, por dificuldades de comportamento e relacionamento. </t>
  </si>
  <si>
    <t xml:space="preserve"> Atelier de Prevenção</t>
  </si>
  <si>
    <t xml:space="preserve">Programa de desenvolvimento de competências pessoais e sociais dirigido a todas as turmas do 6º ano.  Este programa consiste na dinamização de sessões de grupo quinzenais, com a duração de 45 minutos, desenvolvidas em contexto de sala de aula e dedicadas </t>
  </si>
  <si>
    <t>Todos os alunos das turmas do 6º ano</t>
  </si>
  <si>
    <t xml:space="preserve">
Tertúlia: Há pais na escola!
Formação parental:
Tertúlia: Há pais na escola!
Formação parental:
Tertúlia: Há pais na escola!
</t>
  </si>
  <si>
    <t>Programa de Formação Parental: dinamização de sessões de grupo dirigida a pais/encarregados de educação dos alunos com problemáticas identificadas pelo Agrupamento. As sessões serão dedicadas à partilha de experiências e estratégias que conduzam a um dese</t>
  </si>
  <si>
    <t xml:space="preserve">Pais / Encarregados de Educação dos alunos com diversas problemáticas: comportamento desadequado, absentismo, desinteresse pela aprendizagem escolar. </t>
  </si>
  <si>
    <t xml:space="preserve"> "MEDIAR-TE"</t>
  </si>
  <si>
    <t xml:space="preserve">Espaço de acolhimento, mediação de conflitos e regulação de comportamentos desviantes destinado aos alunos encaminhados por diversos motivos relacionados com conflito e/ou desrespeito pelas regras em sala de aula e/ou recinto escolar.                     </t>
  </si>
  <si>
    <t xml:space="preserve">Alunos do 2º e 3º ciclos encaminhados por situação de ocorrência disciplinar                                                                                                                                                                                   </t>
  </si>
  <si>
    <t xml:space="preserve"> ABC das Competências”</t>
  </si>
  <si>
    <t>Programa de desenvolvimento de competências pessoais e sociais, dirigido a alunos do 1º ano de escolaridade. O Programa consiste na dinamização de sessões de grupo, quinzenais, com duração de 1 hora, ao longo do 1º e 2º Periodos, desenvolvidas em contexto</t>
  </si>
  <si>
    <t>Turmas do 1º ano da Escolas Básicas do 1º ciclo Oliveira Marques e Patrício Prazeres</t>
  </si>
  <si>
    <t>Programa Intervir - PROGRAMA MUNICIPAL DE PREVENÇÃO DE COMPORTAMENTOS DE RISCO
 NA CIDADE DE LISBOA
(CML/Junta Freguesia Sta Engrácia): Projeto Transições</t>
  </si>
  <si>
    <t>O Programa Intervir da CML, realiza-se na Junta de Freguesia de Santa Engrácia que promove atividades, para a minimização de comportamentos de risco, junto dos alunos da Escola Rosa Lobato Faria, do Agrup. Patricio Prazeres. As atividades desenvolvidas ab</t>
  </si>
  <si>
    <t>Todos os alunos do pré-escolar e 1º ciclo do ensino básico</t>
  </si>
  <si>
    <t>Assembleias de alunos</t>
  </si>
  <si>
    <t>A direção do agrupamento reune com os delegados e subdelegados de turmas do 2º ciclo e do 3º ciclo, separadamente.</t>
  </si>
  <si>
    <t>Delegados e subdelegados das turmas dos 2º e 3º ciclos.</t>
  </si>
  <si>
    <t xml:space="preserve">As equipas multidisciplinar e de autoavaliação do agrupamento organizam trimestralmente o trabalho de monitorização e avaliação das ações do plano de melhoria.   </t>
  </si>
  <si>
    <t>Equipas multidisciplinar e de autoavaliação</t>
  </si>
  <si>
    <t>Coordenação / Implementação</t>
  </si>
  <si>
    <t>A Direção e a Equipa Multidisciplinar promovem: a implementação das decisões tomadas nos órgãos próprios e das atividades/ações propostas; a agilização de mecanismos de informação, comunicação e análise, junto da comunidade escolar; a uniformização de pro</t>
  </si>
  <si>
    <t xml:space="preserve">Direção, equipa multidisciplinar, responsáveis pelas ações do plano de melhoria, pessoal docente, técnicos do agrupamento. </t>
  </si>
  <si>
    <t>Biblioteca +</t>
  </si>
  <si>
    <t>Organização e dinamização de atividades em articulação</t>
  </si>
  <si>
    <t>Alunos, professores/ técnicos, parceiros e encarregados de educação do agrupamento (1º, 2º e/ou 3º ciclo)</t>
  </si>
  <si>
    <t>Espaço Aluno +</t>
  </si>
  <si>
    <t>Espaço Aluno+ - espaço de apoio à melhoria das aprendizagens nas diferentes áreas curriculares</t>
  </si>
  <si>
    <t xml:space="preserve">Acompanhamento ao estudo  em Português e Matemática </t>
  </si>
  <si>
    <t>Acompanhamento ao estudo: apoio à melhoria das aprendizagens nas disciplinas de Port. e Mat, em 2 tempos semanais, para cada disciplina, para grupos de alunos do 5.º ano, com o mesmo nível de conhecimentos, a funcionar em regime de rotatividade.</t>
  </si>
  <si>
    <t>Turmas do 5.º ano</t>
  </si>
  <si>
    <t>Apoio Pedagógico Acrescido em Português e Matemática no 3º ciclo</t>
  </si>
  <si>
    <t>DISCIPLINA: Português e Matemática; PERIODICIDADE/N.º MÉDIO DE HORAS POR TURMA: 1 tempo semanal de carga horária acrescida para os alunos propostos pelo professor curricular da disciplina; MODALIDADE DE TRABALHO: acompanhamento individualizado a um pequen</t>
  </si>
  <si>
    <t>Turmas do 9º Ano</t>
  </si>
  <si>
    <t>Apoio à melhoria das aprendizagens – apoio educativo</t>
  </si>
  <si>
    <t xml:space="preserve"> - Sessões de trabalho mensal, pelos grupos de ano , para preparação de materiais ,  de instrumentos de avaliação, nomeadamente fichas de acordo com a estrutura das provas finais no 3.º e 4.º anos , em ambas as disciplinas. Análise dos resultados (n.º de </t>
  </si>
  <si>
    <t xml:space="preserve">Todos os alunos  referenciados em grupos com rotatividade e n.º limite de 12 alunos; Professores do apoio do agrupamento - </t>
  </si>
  <si>
    <t>Gabinete de Disciplina</t>
  </si>
  <si>
    <t>A) Dinamização do Gabinete de Disciplina (8 horas semanais):
Acompanhamento aos alunos indisciplinados após saída das salas de aula / Gestão de conflitos em pátio (6 horas)
Acompanhamento dos alunos a cumprir atividades de integração na escola/ medidas di</t>
  </si>
  <si>
    <t>Alunos dos 1º, 2º e 3º ciclos</t>
  </si>
  <si>
    <t>Orientar e encaminhar +</t>
  </si>
  <si>
    <t>Ação desenvolvida pelo Serviço de Psicologia e Orientação em colaboração com os Diretores de Turma, que, engloba a realização de um Programa de Orientação Vocaional, destinado às turmas de 9º ano e às turmas de CEF e PCA em ano terminal de ciclo.  As sess</t>
  </si>
  <si>
    <t>Saúde +</t>
  </si>
  <si>
    <t>Promoção da atividade física e da vida saudável através da prática desportiva e outras, dentro e fora da escola</t>
  </si>
  <si>
    <t>Alunos, docentes e não docentes do agrupamento</t>
  </si>
  <si>
    <t>Tutoria do diretor de turma: um tempo semanal com o grupo-turma ou, em casos excecionais, com pequenos grupos ou em acompanhamentos individuais, dentro ou fora da sala de aula no horário letivo dos alunos. Projeto "Eu e o meu tutor": acompanhamentos indiv</t>
  </si>
  <si>
    <t>Alunos da EB 2,3 das Olaias</t>
  </si>
  <si>
    <t>GAAF- Gabinete de apoio ao aluno e à família</t>
  </si>
  <si>
    <t>Ação desenvolvida para apoio aos alunos referenciados e respetivas famílias. Através de: atendimentos às famílias dos alunos acompanhados(6h); visitas domiciliárias(2h); acompanhamento de alunos em patio escolar(5h); atendimentos/tutorias a alunos(10h); p</t>
  </si>
  <si>
    <t>Alunos do agrupamento referenciados e respetivas famílias</t>
  </si>
  <si>
    <t xml:space="preserve"> Ação desenvolvida para alunos/ famílias do agrupamento e elementos da comunidade assente numa lógica de mediação/ facilitação da relação entre estes agentes. Através de: atendimento social a famílias com alunos do agrupamento para diagnóstico social, reg</t>
  </si>
  <si>
    <t>Comunidade escolar e parceiros da comunidade local.</t>
  </si>
  <si>
    <t>Grupo Mais</t>
  </si>
  <si>
    <t xml:space="preserve">Apoio à melhoria das aprendizagens nas disciplinas de Português e Matemática, em quatro tempos semanais para cada disciplina, para grupos de alunos do 7º ano com o mesmo nível de conhecimentos e a funcionar em regime de rotatividade </t>
  </si>
  <si>
    <t>Alunos do 7º ano</t>
  </si>
  <si>
    <t>A monitorização e a avaliação são processos de verificação de objetivos propostos na execução de cada projeto. Os processos de monitorização e de avaliação contribuem para a eficácia dos mesmos, pois consistem na observação e interpretação dos seus efeito</t>
  </si>
  <si>
    <t>Grupos de homogeneidade relativa no 1.º Ciclo</t>
  </si>
  <si>
    <t>Constituição de 3 grupos de homogeneidade relativa nas horas de PORT e de MAT (8 horas cada) em cada uma das seguintes turmas:  2 turmas do 2.º ano,  2 turmas do 3.º ano e  2 turmas do 4.º ano da Escola EB1 com JI Infante D. Henrique, recorrendo-se para i</t>
  </si>
  <si>
    <t>Os alunos das seguintes turmas:  2 turmas do 2.º ano,  2 turmas do 3.º ano e  2 turmas do 4.º ano da Escola EB1 com JI Infante D. Henrique (IDH)</t>
  </si>
  <si>
    <t>Apoio e Reforço Educativo</t>
  </si>
  <si>
    <t xml:space="preserve">Desenvolvimento de atividades de reforço educativo por parte dos Coordenadores de Estabelecimento, dos professores bibliotecários e dos elementos da Direção do 1.º Ciclo nas suas horas letivas para apoio em parceria com o professor da turma no sentido de </t>
  </si>
  <si>
    <t>Todos os alunos das turmas indicadas com Planos de Acompanhamento Pedagógico (PAP) e com resultados insatisfatórios</t>
  </si>
  <si>
    <t>Percursos Curriculares Alternativos (PCA)</t>
  </si>
  <si>
    <t>Constituição de uma turma de percursos curriculares alternativos (PCA) de 1.º Ciclo na Escola EB1 com JI Infante D. Henrique constituída por 12 alunos do 2.º, 3.º e 4.º anos de escolaridade.</t>
  </si>
  <si>
    <t>12 alunos de 1.º Ciclo da IDH identificados com graves dificuldades de aprendizagem, com 2 ou mais retenções no seu percurso escolar e em risco de abandono escolar</t>
  </si>
  <si>
    <t>Apoio em Sala de Aula (ASA)</t>
  </si>
  <si>
    <t xml:space="preserve">Coadjuvação em sala de aula nas disciplinas de PORT, MAT, CN, HGP, ING de 2.º Ciclo e nas disciplinas de PORT, MAT, ING, FR, CN, HIST, FQ de 3.º Ciclo realizada por docentes preferencialmente da disciplina, do ciclo e do conselho de turma, nas suas horas </t>
  </si>
  <si>
    <t>Todas as turmas do 2.º e 3.º Ciclos</t>
  </si>
  <si>
    <t>Apoio ao Estudo no 2.º Ciclo</t>
  </si>
  <si>
    <t>Desenvolvimento de atividades de reforço educativo pós letivo por parte dos docentes do 2.º Ciclo de PORT, MAT, CN, HGP nas suas horas letivas sobrantes no sentido de organizar e planificar um trabalho individual e personalizado para os alunos identificad</t>
  </si>
  <si>
    <t>Alunos sinalizados pelo Conselho de Turma com dificuldades de aprendizagem a PORT e/ou a MAT</t>
  </si>
  <si>
    <t>Estudo Orientado</t>
  </si>
  <si>
    <t>Desenvolvimento de atividades de reforço educativo pós letivo por parte dos docentes do 3.º Ciclo nas suas horas letivas sobrantes no sentido de organizar e planificar um trabalho individual e personalizado para os alunos identificados com dificuldades de</t>
  </si>
  <si>
    <t>Alunos sinalizados pelo Conselho de Turma com dificuldades de aprendizagem</t>
  </si>
  <si>
    <t xml:space="preserve">Apoio direto e /ou indireto a alunos e respetivas famílias com problemáticas identificadas no Agrupamento de Escolas de Fernando Pessoa. Apoio individual às famílias, encontros periódicos com os pais e encarregados de educação. </t>
  </si>
  <si>
    <t>Alunos e respetivas famílias do Agrupamento sinalizados</t>
  </si>
  <si>
    <t>Ações Parentais</t>
  </si>
  <si>
    <t>Desenvolvimento de ações de sensibilização junto das famílias identificadas com problemáticas específicas</t>
  </si>
  <si>
    <t>Famílias dos alunos do Agrupamento de Escolas identificadas com problemáticas específicas</t>
  </si>
  <si>
    <t>Mediação de Conflitos</t>
  </si>
  <si>
    <t>Desenvolvimento de trabalho com o pessoal docente e não docente do Agrupamento no sentido da sua formação a nível da mediação de conflitos com os alunos e com as famílias</t>
  </si>
  <si>
    <t>Pessoal docente e não do Agrupamento</t>
  </si>
  <si>
    <t>Projeto Desafios</t>
  </si>
  <si>
    <t>Projeto de parceria com a Junta de Freguesia de Santa Maria dos Olivais no âmbito do acompanhamento psicosocial dos alunos sinalizados e do desenvolvimento de programas de promoção de competências pessoais e sociais nos grupos/turma identificados</t>
  </si>
  <si>
    <t xml:space="preserve">Alunos sinalizados e até 2 turmas identificadas nos 3 estabelecimentos de ensino do 1.º Ciclo do Agrupamento de Escolas </t>
  </si>
  <si>
    <t>Generalizarção das conclusões do trabalho de monitorização assertiva de ações de apoio à melhoria das aprendizagens, desenvolvido no ano letivo anterior; Levantamento  sistemático dos indicadores relevantes para  fundamentar a avaliação do projeto, a coer</t>
  </si>
  <si>
    <t>Professores e técnicos educativos com intervenção direta nas ações do plano de melhoria; professores em geral; alunos em geral</t>
  </si>
  <si>
    <t>Assessoria pedagógica no 1º ciclo</t>
  </si>
  <si>
    <t>Organização das turmas em grupos de acordo com os ritmos de aprendizagem dos alunos, de modo a rentabilizar o apoio pedagógico (individual ou em pequeno grupo) em todas as turmas com alunos que indiciem risco de insucesso, realizado durante o período de f</t>
  </si>
  <si>
    <t>Todos os alunos do 1º ao 4º ano das escolas com 1º ciclo, que revelem dificuldades de aprendizagem e sejam sinalizados pelos respetivos professores titulares.</t>
  </si>
  <si>
    <t>Sala de Estudo para alunos do 2º e 3º ciclos</t>
  </si>
  <si>
    <t xml:space="preserve">Espaço para desenvolvimento de competências dos alunos com dificuldades de aprendizagem transversais.
De acordo com sinalização do conselho de turma, o aluno é proposto o acompanhamento, de forma a desenvolver as competências necessárias para a aquisição </t>
  </si>
  <si>
    <t>Alunos do 2º e 3º ciclo: sinalizados pelos Conselhos de turma ou que solicitem voluntariamente o acesso ao recurso.</t>
  </si>
  <si>
    <t>Tutoria Sociocomportamental para alunos do 2º e 3º ciclos</t>
  </si>
  <si>
    <t>Tutoria sociocomportamental para alunos do 2º e 3º ciclo p/ apoiar alunos com problemas comportamentais e de desmotivação .                                                                                O professor coordenador da ação, articula com  os di</t>
  </si>
  <si>
    <t>Alunos com problemas de socialização e comportamento, do 2º e 3º ciclo, sinalizados pelo conselho de turma</t>
  </si>
  <si>
    <t>Gabinete de Acolhimento e Integração do aluno (GAIA)</t>
  </si>
  <si>
    <t>Espaço para onde são encaminhados os alunos com problemas de indisciplina, absentismo interpolado e falta de pontualidade. Acolhe, serena e aconselha alunos em situação de crise comportamental, evitando a sua permanência desenquadrada nos espaços de recre</t>
  </si>
  <si>
    <t>Alunos indisciplinados, absentistas e não pontuais do 2º e 3º ciclo; Alunos da EB1 Aprígio Gomes com problemas comportamentais no recreio.</t>
  </si>
  <si>
    <t>Animação sociocultural/Projeto de modificação de comportamentos</t>
  </si>
  <si>
    <t xml:space="preserve">Na escola sede do agrupamento e na EB1 Aprígio Gomes: Oficina de ocupação de tempos livres / Ludoteca durante o calendário letivo; Ocupação de tempos livres nas interrupções letivas e a dinamização de oficinas de modificação de comportamentos em contexto </t>
  </si>
  <si>
    <t>Todos os alunos  das escolas EB1 A. Gomes e EB 23 C. Lopes; Alunos sinalizados pelos CT/Professores titulares como medida dos Planos de atividades pedagógicas ou de intervenção sobre o perfil socio comportamental dos alunos; alunos com CEI, ao abrigo do D</t>
  </si>
  <si>
    <t>Gabinete de Apoio à Família (GAAF)</t>
  </si>
  <si>
    <t>Apoio à obtenção de recursos socio económicos externos por parte das famílias; Apoio à legalização das famílias e obtenção de documentos por parte dos alunos; Realização visitas domiciliárias; ponderar a colaboração de estagiários de Serviço Social; apost</t>
  </si>
  <si>
    <t>Alunos e famílias carenciadas e indocumentadas do Agrupamento de escolas; alunos da escola sede com problemas comportamentais e risco de abandono e insucesso escolar</t>
  </si>
  <si>
    <t>Projeto não há escola Sem pais</t>
  </si>
  <si>
    <t>Organização de momentos de reflexão/  (in)formação para pais, sobre assuntos de índole educativa, vocacionados para a partilha efetiva de experiências e de aprendizagens.
Dinamizar as situações de formação parental que vierem a considerar-se necessárias f</t>
  </si>
  <si>
    <t>Encarregados de educação e alunos do 4º ao 9º ano.</t>
  </si>
  <si>
    <t>Sala de Estudo TEIP (Port. E Mat.)</t>
  </si>
  <si>
    <t>Atendendo a que o número de horas remanescentes do Artº 79º do ECD, nas áreas de Português e da Matemática são insuficientes para distribuir pelo Apoio ao Estudo (2º Ciclo) e  pelo Apoio Educativo (3º Ciclo), nas turmas com alunos que revelam dificuldades</t>
  </si>
  <si>
    <t>Alunos do 2º e 3º ciclo: sinalizados pelos professores titulares das disciplinas de Português e de matemática, que revelem dificuldades de aprendizagem (após a aplicação dos testes diagnósticos).</t>
  </si>
  <si>
    <t>Continuidade do grupo de trabalho de autoavaliação; 
Monitorização do PEA/TEIP e consequente alteração ou retificação das ações, indicadores e metas ;
Gestão do currículo;</t>
  </si>
  <si>
    <t>Grupos de Homogeneidade Relativa</t>
  </si>
  <si>
    <t>Áreas disciplinares envolvidas: Português e Matemática;
Periodicidade: trimestral;
Horário letivo: turmas do 2º, 4º, 6º 7º e 9º ano com elevado número de alunos com níveis negativos a Português e Matemática
Grupo de nível 1 ou 2,  temporário, com pelo me</t>
  </si>
  <si>
    <t xml:space="preserve">Alunos do 2º , 4º, 6º, 7º e 9º ano com nível inferior a três nas disciplinas de Português e Matemática </t>
  </si>
  <si>
    <t>Construindo pontes</t>
  </si>
  <si>
    <t xml:space="preserve">Acompanhamento do aluno na escola;
Sinalização de casos para acompanhamento pela CPCJ ou outras instituições;
Articulação com o meio familiar e social.
</t>
  </si>
  <si>
    <t>Alunos com MC,  MDS , Faltas Injustificadas e sinalizados pela CPCJ/ECJ/Tribunal de Menores;
Pessoal docente e Não docente</t>
  </si>
  <si>
    <t>Envolvimento parental</t>
  </si>
  <si>
    <t>Participação de Pais e Encarregados de Educação na escola;</t>
  </si>
  <si>
    <t xml:space="preserve">Pais e Encarregados de Educação </t>
  </si>
  <si>
    <t>ORGANIZAÇÃO DE SALAS DE ESTUDO ACOMPANHADO NO 1º CICLO</t>
  </si>
  <si>
    <t xml:space="preserve">Organização de salas de estudo por nível de dificuldade em Português e Matemática nas escolas do 1º ciclo  para os alunos dos 2ºs e 4ºanos de escolaridade, asseguradas pelos profs titulares, pelo professor coadjuvante e por outros recursos disponíveis. 
</t>
  </si>
  <si>
    <t>alunos dos 2º e 4º anos</t>
  </si>
  <si>
    <t>Acompanhamento ao estudo, após o período de aulas, de frequência facultativa, por indicação do professor/Conselho de Turma. Uma ação que incida na aquisição de técnicas de estudo e no esclarecimento de dúvidas dos alunos sobre os conteudos lecionados e so</t>
  </si>
  <si>
    <t>alunos do 2º ciclo</t>
  </si>
  <si>
    <t>OFICINAS DE ESTUDO</t>
  </si>
  <si>
    <t>Acompanhamento ao estudo, após o período de aulas, de frequência facultativa, por iniciativa do aluno ou da familia ou por recomendação do professor/Conselho de Turma. Uma ação que incida na aquisição de técnicas de estudo e no esclarecimento de dúvidas d</t>
  </si>
  <si>
    <t>CODOCENCIA NAS TURMAS DO 1ºCICLO</t>
  </si>
  <si>
    <t>Acompanhamento do professor titular de turma por professor coadjuvante, nas turmas do 2º e 4º anos nas 3 escolas para trabalho em parceria e articulação em Português e Matemática.</t>
  </si>
  <si>
    <t>alunos do 1º ciclo: 4 turmas do 2º e 6 turmas do 4º ano das 3 EB1 do agrupamento</t>
  </si>
  <si>
    <t>CODOCENCIA NAS TURMAS DO 2ºCICLO</t>
  </si>
  <si>
    <t xml:space="preserve">Acompanhamento do professor de Português e do professor de Matemática,  por professor coadjuvante para trabalho em parceria e articulação, nas turmas de 6ºano em 2012-2013 na modalidade de acompanhamento em sala de aula ou fora da sala de aula com grupos </t>
  </si>
  <si>
    <t>alunos do 2º ciclo :  8 turmas do 6ºano</t>
  </si>
  <si>
    <t xml:space="preserve">ACOMPANHAMENTO DOS ALUNOS </t>
  </si>
  <si>
    <t>Diagnóstico e acompanhamento de situações problemáticas de indisciplina ou absentismo, seguidos de ações  de sensibilização, atendimento e encaminhamento ou aplicação de medidas corretivas ou sancionatórias de acordo com o Regulamento Interno do Agrupamen</t>
  </si>
  <si>
    <t>alunos do 1º, 2º e do 3º ciclo</t>
  </si>
  <si>
    <t>SESSÕES DE ESCLARECIMENTO PARA ENCARREGADOS DE EDUCAÇÃO</t>
  </si>
  <si>
    <t>Organização de sessões alargadas com recurso a técnicos especializados de entidades parceiras para informação e/ou aconselhamento das famílias sobre temáticas ligadas ao desenvolvimento de competências sociais (cidadania, higiene e saúde, segurança na Int</t>
  </si>
  <si>
    <t>Pré-escolar, 1º , 2º e 3º ciclos</t>
  </si>
  <si>
    <t>MONITORIZAÇAO E AVALIAÇAO</t>
  </si>
  <si>
    <t>Consolidação de procedimentos de autoavaliação do Agrupamento com apoio da perita externa : criação de instrumentos e orientações para a  recolha de dados e tratamento estatístico pela EAI; análise dos resultados escolares da avaliação interna e da avalia</t>
  </si>
  <si>
    <t>Membros da comunidade educativa</t>
  </si>
  <si>
    <t>FORMAÇÃO/SENSIBILIZAÇÃO PARA DOCENTES E NÃO DOCENTES</t>
  </si>
  <si>
    <t xml:space="preserve">Realização de sessões de trabalho trimestrais entre professores dos três níveis de ensino para produção de documentos orientadores da articulação vertical e gestão de programas </t>
  </si>
  <si>
    <t>Professores dos três níveis de ensino</t>
  </si>
  <si>
    <t>Planeamento de ações de formação ou sessões de esclarecimento dirigidas a pessoal docente e não docente com base no diagnóstico de necessidades e orientadas pela  perita externa e outros colaboradores externos ou internos, mobilizando os parceiros.</t>
  </si>
  <si>
    <t>Pessoal e pessoal Não Docente</t>
  </si>
  <si>
    <t>AÇOES DE COMUNICAÇÃO COM AS FAMILIAS</t>
  </si>
  <si>
    <t>Diversificação dos meios e das ações de comunicação com os alunos e com as famílias visando a divulgação de informação pertinente para o acompanhamento da vida escolar e o conhecimento da sua organização.</t>
  </si>
  <si>
    <t>Comunidade educativa - alunos e famílias</t>
  </si>
  <si>
    <t>Monitorização e avaliação do Plano de Melhoria no âmbito da Equipa de Autoavaliação.</t>
  </si>
  <si>
    <t>Articulação pedagógica entre ciclos e anos de escolaridade</t>
  </si>
  <si>
    <t>Reuniões periódicas de articulação pedagógica e de partilha entre:  1ºCEB e Pré-Escolar;  1ºCEB e 2ºCEB (Língua Portuguesa e Matemática); conselhos de ano (1ºCEB); grupos disciplinares (2º e 3ºCEB).</t>
  </si>
  <si>
    <t>Docentes do Agrupamento</t>
  </si>
  <si>
    <t>Supervisão do serviço prestado pelos refeitórios escolares</t>
  </si>
  <si>
    <t>Monitorizar o grau de satisfação dos alunos e o cumprimento rigoroso dos cadernos de encargos; acompanhar os alunos no período da refeição, consolidando iniciativas já realizadas ou desenvolvendo novas experiências.</t>
  </si>
  <si>
    <t>Trabalho em Grupos de Homogeneidade Relativa no 1º CEB</t>
  </si>
  <si>
    <t xml:space="preserve">Constituição de grupos de nível de homogeneidade relativa, de diferentes turmas, organizados por tipo de dificuldade, com mobilidade de frequência, confinada à ultrapassagem da dificuldade, cerca de 6 horas semanais, em horário paralelo à aula curricular </t>
  </si>
  <si>
    <t>Alunos do 1º e 2º anos</t>
  </si>
  <si>
    <t>Trabalho em Grupos de Homogeneidade Relativa no 2º e 3º CEB</t>
  </si>
  <si>
    <t>Constituição de grupos de nível de homogeneidade relativa, de diferentes turmas (normalmente emparelhadas), organizados por tipo de dificuldade, com frequência confinada à ultrapassagem da dificuldade e em horário paralelo à aula curricular, na disciplina</t>
  </si>
  <si>
    <t>Alunos do 2º e 3º CEB, com prioridade para os alunos do 5º e 7º anos</t>
  </si>
  <si>
    <t>Coadjuvação em sala de aula no 2º e 3º CEB</t>
  </si>
  <si>
    <t xml:space="preserve">Coadjuvação em sala de aula, potenciando os recursos humanos disponíveis, na disciplina de Matemática </t>
  </si>
  <si>
    <t>Avaliação das aprendizagens</t>
  </si>
  <si>
    <t>Consolidar a realização de provas aferidas em todas as disciplinas, anos de escolaridade e escolas do Agrupamento, designadamente provas diagnóstico (na 2ª quinzena do 1º período), provas intermédias (a meio do 2º período) e provas finais (a meio do 3º pe</t>
  </si>
  <si>
    <t>Alunos do 1º, 2º e 3º CEB</t>
  </si>
  <si>
    <t>Operacionalização dos Planos de Trabalho de Turma</t>
  </si>
  <si>
    <t>Monitorização da caracterização das turmas e implementação de tempos de trabalho articulado entre docentes dos diferentes conselhos de turma  (recurso a 45 minutos da componente não letiva do DT (no 2º e 3º CEB) e à Oferta Complementar (no 2º CEB), para d</t>
  </si>
  <si>
    <t>Permuta de lecionação em Português e Matemática.</t>
  </si>
  <si>
    <t>Reforço da permuta de lecionação nas discplinas de Português e Matemática, entre pares de professores da mesma EB1, quando tal se adeque ao perfil dos docentes, em mais do que uma escola do Agrupamento.</t>
  </si>
  <si>
    <t>Alunos do 1º CEB, com prioridade para os alunos dos dois primeiros anos de escolaridade</t>
  </si>
  <si>
    <t>Apoio ao Estudo no 1º CEB</t>
  </si>
  <si>
    <t>Apoio ao Estudo no 1º CEB, tendo por objetivo a criação de métodos de trabalho, priorizando o reforço nas disciplinas de Português e Matemática, 3 horas/semana.</t>
  </si>
  <si>
    <t>Dinamização da utilização das TIC nas atividades letivas</t>
  </si>
  <si>
    <t xml:space="preserve">Utilização transversal das TIC no 1º CEB, integrada no horário normal das turmas e priorizando a disciplina de Português. </t>
  </si>
  <si>
    <t>Intervenção Social ao Aluno e à Família</t>
  </si>
  <si>
    <t>Intervenção preventiva e integração Sócio-Educativa de alunos absentistas, em risco de abandono precoce ou com comportamentos desajustados através do trabalho diário com professores, famílias e instituições de modo a encontrar respostas mais adequadas, re</t>
  </si>
  <si>
    <t>Interação Escola - Família</t>
  </si>
  <si>
    <t xml:space="preserve">Sessões de acolhimento e encontros informais nas escolas com a Direção; reuniões periódicas dos professores titulares de turma e dos diretores de turma com os pais e encarregados de educação. </t>
  </si>
  <si>
    <t>Reuniões com Associações ou Assembleias de Pais e Encarregados de Educação</t>
  </si>
  <si>
    <t>Reuniões formais periódicas com as Associações de Pais e Encarregados de Educação cosntituídas e, na sua ausência, com assembleias representivas de pais e encarregados de educação.</t>
  </si>
  <si>
    <t>Projeto Ameias</t>
  </si>
  <si>
    <t xml:space="preserve">Projeto de Parceria entre o Agrupamento, a Associação Entremundos, o Náutico Clube Boa Esperança e, informalmente, a Faculdade de Motricidade Humana, a Gebalis e a Paróquia local, no sentido de promover tutorias, o ensino experimental, o empreendedorismo </t>
  </si>
  <si>
    <t>Alunos do Agrupamento, jovens e jovens adultos da comunidade local</t>
  </si>
  <si>
    <t xml:space="preserve">Dinamização de Parcerias </t>
  </si>
  <si>
    <t>Prospeção de novas parcerias e reuniões periódicas de articulação com parceiros locais</t>
  </si>
  <si>
    <t xml:space="preserve">De Pais para Pais </t>
  </si>
  <si>
    <t xml:space="preserve">Sessões de sensibilização dinamizadas por pais e dirigidas a pais  </t>
  </si>
  <si>
    <t>Pais e Encarregados de Educação do Agrupamento de turma selecionada</t>
  </si>
  <si>
    <t>Monitorização e Avaliação - Ação de acompanhamento/monitorização e avaliação das ações.</t>
  </si>
  <si>
    <t>Toda a comunidade escolar.</t>
  </si>
  <si>
    <t>"Turma Mais 1" - Diferentes níveis de aprendizagem na mesma turma/grupo no 1º ciclo</t>
  </si>
  <si>
    <t>"Turma Mais 1" – Alunos provenientes das diversas turmas, organizados por nível de aprendizagem: Muito Bom, Bom, Suficiente e Insuficiente (Fraco). A intervenção por grupo será por períodos a definir de acordo com as necessidades.</t>
  </si>
  <si>
    <t>Alunos do 1º e 2º ano, das escolas EB1 n.º 195, Lóios e EB1 Luíza Neto Jorge</t>
  </si>
  <si>
    <t>"Turma Mais 2" - Diferentes níveis de proficiência na mesma turma/grupo no 2º ciclo, nas disciplinas de Português e Matemática;</t>
  </si>
  <si>
    <t>Alunos definidos por nível de proficiência a Port. e Mat., originários de turmas do 5º e 6º ano; turmas A, B e C com o mesmo horário a Port. (3 profs) e Mat. (3 profs) para permitir a rotação de alunos por homogeneidade/necessidade</t>
  </si>
  <si>
    <t>Alunos do 5º e 6º ano da EB2,3 Damião Góis e EB2,3 Marvila</t>
  </si>
  <si>
    <t>Apoio Educatico em contexto de sala de aula</t>
  </si>
  <si>
    <t>Apoio educativo em áreas deficitárias, em contexto de sala de aula à turma e nesta aos alunos que apresentam dificuldade em acompanhar o grupo.</t>
  </si>
  <si>
    <t>Prioridades: - Alunos que transitaram ao 2º ano  sem terem atingido as competências básicas, alunos retidos e alunos de anos de realização de provas finais, dando preferência às escolas  onde não funcione turma mais 1</t>
  </si>
  <si>
    <t>Prioridades: - Alunos do 7º Ano que apresentam dificuldade em acompanhar o grupo - EB2,3 Damião Góis, EB2,3 Marvila e ESD.Dinis.</t>
  </si>
  <si>
    <t>Preparação para Exame (PPE) - 3º Ciclo</t>
  </si>
  <si>
    <t>Apoio educativo às diciplinas de exame nacional, em contexto de sala de aula.</t>
  </si>
  <si>
    <t>EB2,3 Damião Góis, EB2,3 Marvila e ESD.Dinis - Alunos de 9º Ano, disciplinas de Português e Matemática</t>
  </si>
  <si>
    <t>Preparação para Exame (PPE) - Secundário</t>
  </si>
  <si>
    <t>ESD.Dinis - Alunos de 11º Ano e 12ºAno, disciplinas de exame nacional</t>
  </si>
  <si>
    <t>Parcerias Pedagógicas</t>
  </si>
  <si>
    <t xml:space="preserve">Parcerias Pedagógicas a L. P. e Mat., em contexto de sala de aula - 2 docentes da mesma disciplina desenvolvem trabalho articulado entre si nos 6º e 9º anos, por forma a melhorar o aproveitamento dos alunos, bem como reduzir o hiato entre a classificação </t>
  </si>
  <si>
    <t>Alunos dos anos terminais de ciclo (6º e 9º anos)</t>
  </si>
  <si>
    <t>"Entendimentos"
(GAAF)</t>
  </si>
  <si>
    <t>Gabinete de apoio aos alunos, destinado a receber todos os que são excluídos da sala de aula por motivos disciplinares. Deverá funcionar em articulação direta com os docentes ali presentes e 1 técnico especializado (psicólogo). Deverá também promover ativ</t>
  </si>
  <si>
    <t>Todos os alunos e docentes dos 2º, 3º ciclos e CEFs</t>
  </si>
  <si>
    <t>Sensibilização e Formação
(GAAF)</t>
  </si>
  <si>
    <t>Sensibilização e formação em torno de diversas problemáticas/temáticas, que marcam o quotidiano  escolar, nomeadamente: Indisciplina, comportamentos desviantes, 1ºs socorros, violência no namoro, direitos e liberdade, igualdade e justiça. Ação que promove</t>
  </si>
  <si>
    <t>Toda a Comunidade Escolar: alunos, pais, docentes e assistentes operacionais.</t>
  </si>
  <si>
    <t xml:space="preserve">Colaborar com os professores em geral/diretores de turma em particular e famílias na avaliação/acompanhamento/assiduidade/encaminhamento de alunos em situação de insucesso grave/absentismo ou abandono. Oferecer aos alunos um espaço (sala GAFF) de diálogo </t>
  </si>
  <si>
    <t>Alunos de todas as escolas do Agrupamento</t>
  </si>
  <si>
    <t>"Relacionares"
(GAAF)</t>
  </si>
  <si>
    <t>Articulação e parceria direta com instituições e serviços locais para realização de tarefas (serviços comunitários resultantes da instrução de procedimentos disciplinares - Medidas Corretivas).Visa-se também rentabilizar os recursos humanos: alunos mais v</t>
  </si>
  <si>
    <t>Alunos dos 1º, 2º, 3º ciclos e CEFs</t>
  </si>
  <si>
    <t>Gestão da Comunicação</t>
  </si>
  <si>
    <t>Desenvolvimento de plataformas de comunicação (Moodle, email institucional, newsletter mensal) para a comunidade educativa.</t>
  </si>
  <si>
    <t>Desenvolvimento de tutorias de acompanhamento de alunos mais novos por alunos mais velhos (mentoring).</t>
  </si>
  <si>
    <t>Alunos dos anos iniciais do 2º e 3º ciclo</t>
  </si>
  <si>
    <t xml:space="preserve"> Equipa de Avaliação da Implementação do Plano TEIP. Avaliação da implementação do plano TEIP, designadamente das suas áreas mais sensíveis, com a colaboração de um perito externo.</t>
  </si>
  <si>
    <t>Todo o agrupamento</t>
  </si>
  <si>
    <t xml:space="preserve"> Programas de apoio/acompanhamento de alunos com dificuldade de integração e/ou risco de abandono, em estratégias de estudo, reflexão e aconselhamento sobre normas sociais integradoras, assumindo uma faceta de apoio educativo às disciplinas em risco.
</t>
  </si>
  <si>
    <t xml:space="preserve">Alunos sinalizados dos 3 ciclos de ensino. </t>
  </si>
  <si>
    <t>GAAF. Equipa multidisciplinar  com funções de despiste precoce e acompanhamento de alunos e famílias com comportamentos disruptivos, e de trabalho em rede com outras entidades.</t>
  </si>
  <si>
    <t>Alunos do agrupamento e suas famílias.</t>
  </si>
  <si>
    <t>Animação de Pátio.</t>
  </si>
  <si>
    <t xml:space="preserve">Animação dos recreios e mediação de conflitos e controlo da assiduidade. </t>
  </si>
  <si>
    <t xml:space="preserve">Alunos do JI e escolas do 1º ciclo. </t>
  </si>
  <si>
    <t>Mediação de Pátio</t>
  </si>
  <si>
    <t xml:space="preserve"> Mediação de conflitos nos espaços exteriores à sala de aula e controlo da assiduidade.</t>
  </si>
  <si>
    <t>Alunos dos 2º e 3º ciclos.</t>
  </si>
  <si>
    <t>Projeto Ser Saudável</t>
  </si>
  <si>
    <t>Implementação de hábitos de higiene e da prática desportiva/EF (2 x 45 min.) para todas as turmas do JI e 1º ciclo do agrupamento.</t>
  </si>
  <si>
    <t>Projeto Verney</t>
  </si>
  <si>
    <t xml:space="preserve"> Projeto Verney - lecionação das disciplinas de Língua Portuguesa e Matemática, com três níveis de proficiência diferenciados em cada turma. As turmas agrupar-se-ão em conjuntos de três, sendo que, num dos dias da semana, eos alunos, em vez de se agrupare</t>
  </si>
  <si>
    <t xml:space="preserve"> Alunos do JI,  1º  ,5º e 7º ano de escolaridade.</t>
  </si>
  <si>
    <t xml:space="preserve"> Reorganização das estruturas intermédias de orientação educativa e supervisão pedagógica - conversão dos cargos de delegados de disciplina e coordenadores de departamento numa só figura de coordenação de departamento por área disciplinar; reestruturação </t>
  </si>
  <si>
    <t>Docentes do agrupamento.</t>
  </si>
  <si>
    <t>Implementação de um conjunto de ações de sensibilização.</t>
  </si>
  <si>
    <t>Implementação de um conjunto de ações de sensibilização de docentes - formação contínua e contextualizada sobre a didática das disciplinas de LP e Mat, no âmbito do Projeto Verney, de acordo com o plano de formação do Centro de Formação de Professores Ant</t>
  </si>
  <si>
    <t>Educar, Intervir e Aprender - Projeto EIA</t>
  </si>
  <si>
    <t>Formação semanal (1 hora) no âmbito da relação escola-família,  de modo a disponibilizar ferramentas para que os pais e EE possam auxiliar os alunos nas dificuldades escolares diagnosticadas.   Sensibilização dos assistentes operacionais para as problemát</t>
  </si>
  <si>
    <t>Pais e EE de educação dos alunos da E.B.1  nº 54 e JI . Assistentes operacionais da escola.</t>
  </si>
  <si>
    <t>Monitorização e autoavaliação do agrupamento  com vista à melhoria da qualidade do ensino e das aprendizagens que o Agrupamento BPC e que se possa constituir como um instrumento que reforce a autonomia dos professores, capacitando-os a responder com profi</t>
  </si>
  <si>
    <t xml:space="preserve">Oficinas de Formação para pessoal docente e não docente </t>
  </si>
  <si>
    <t>Conceber um Plano de Formação para os professores, os funcionários, que assuma a dupla dimensão de privilegiar as necessidades individuais (profissionais e pessoais) e as necessidades da organização escolar;</t>
  </si>
  <si>
    <t xml:space="preserve">Educadores de Infância;
Professores de 1.º, 2.º e 3.º ciclos;
Professores de educação especial;
Assistentes técnicas;
Assistentes operacionais.  
</t>
  </si>
  <si>
    <t xml:space="preserve">          ∏ (P I - prática investigada)  </t>
  </si>
  <si>
    <t>Supervisão  da prática pedagógica  à disciplina de Matemática no 6º ano de escolaridade no que concerne ao desenvolvimento do curriculo, numa perspetiva de desenvolvimento profissional,  com coadjuvação do perito externo na diversificação  das práticas pe</t>
  </si>
  <si>
    <t>Professores do grupo 230 , alunos do 6º ano de escolaridade.</t>
  </si>
  <si>
    <t xml:space="preserve">Oficinas de Português e Matemática no 1º ciclo </t>
  </si>
  <si>
    <t>Oficinas de Português e  Matemática  dirigidas aos alunos dos 2º e  4º anos de escolaridade formando-se grupos de alunos com desempenho idêntico, com vista à melhoria da qualidade do sucesso</t>
  </si>
  <si>
    <t>Turmas dos 2º e 4º anos de escolaridade</t>
  </si>
  <si>
    <t>Oficinas de Português do 2º e 3º ciclos</t>
  </si>
  <si>
    <t>Oficinas de Português 2º e 3º ciclos, com desdobramento da turma com o professor titular, 90 minutos por semana,  formando-se  grupos de trabalho por nível de proficiência</t>
  </si>
  <si>
    <t>6º ano e 9º anos de escolaridade</t>
  </si>
  <si>
    <t>Oficinas de Matemática no 2º e 3º ciclos</t>
  </si>
  <si>
    <t>Oficinas de Matemática no 2º e 3º ciclos com desdobramento com o professor titular, formando-se  grupos de trabalho por nível de proficiência, e organização dos horários das turmas tendo como matriz os projetos Fénix e Turma Mais, adaptados ao contexto ed</t>
  </si>
  <si>
    <t>6º e 9º anos de escolaridade</t>
  </si>
  <si>
    <t>Dinâmica colaborativa de acompanhamento sistemático dos alunos  que revelem problemas de absentismo, natureza disciplinar e académicos por docentes e  por diversos atores (professores, alunos e encarregados de educação, GAAF) . Este acompanhamento será ef</t>
  </si>
  <si>
    <t>Alunos do  1º ciclo  e 2º e 3º ciclos (preferencialmente alunos do 2º ciclo e 7º ano de escolaridade) de acordo com uma escala de prioridades.</t>
  </si>
  <si>
    <t xml:space="preserve">Sala de  Estudo </t>
  </si>
  <si>
    <t>Sala de Estudo -  Espaço de combate ao insucesso  e abandono escolar, em horário extraletivo, com docentes de diferentes disciplinas presentes para apoio ao processo de ensino aprendizagem dos seus alunos, preferencialmente a Português e Matemática,  a de</t>
  </si>
  <si>
    <t>Alunos dos 7º e  8º anos de escolaridade</t>
  </si>
  <si>
    <t>Biblioteca Escolar - Rentabilização dos recursos das bibliotecas escolares do agrupamento através da promoção da leitura e da literacia em todos os anos e ciclos de escolaridade, através do desenvolvimento de atividades como hora do conto, semana da leitu</t>
  </si>
  <si>
    <t>Alunos e Pais e Encarregados de Educação do Agrupamento</t>
  </si>
  <si>
    <t>Melhor turma de cada Ciclo</t>
  </si>
  <si>
    <t>Concurso “A Melhor Turma  de cada ciclo  ” surge da necessidade de mudança e melhoria do ambiente de trabalho na sala de aula, devendo contemplar o envolvimento dos próprios alunos nesse esforço de melhoria e a sua motivação para a realização de aprendiza</t>
  </si>
  <si>
    <t>Alunos dos 1º,  2º e 3º ciclos</t>
  </si>
  <si>
    <t>Plano de ação para a indisciplina</t>
  </si>
  <si>
    <t>Reformulação do Espaço de Integração e Reflexão do Aluno, local para onde serão encaminhados os alunos sempre que forem alvo da medida disciplinar de "saída da sala de aula" e /ou outras ocorrências que tenham surgido em qualquer espaço escolar;pretende-s</t>
  </si>
  <si>
    <t>GAAF (Gabinete de Apoio ao Aluno e à Familia)</t>
  </si>
  <si>
    <t>Gabinete de Apoio ao Aluno e à Família (GAAF)  -  Gabinete de intervenção psicossocial onde se procura aprofundar as causas e intervir perante os constrangimentos sentidos, de modo a ultrapassá-los e/ou minimizar os danos para o próprio aluno ou para os q</t>
  </si>
  <si>
    <t>JI, 1.º, 2.º e 3.º ciclos</t>
  </si>
  <si>
    <t>Atividades dirigidas a Pais e Enc. de Educação</t>
  </si>
  <si>
    <t>Promoção do envolvimento dos Pais e encarregados de educação no percurso escolar dos seus educandos, nomeadamente através da participação em reuniões, realização de  actividades recreativas e de sensibilização dirigidas a  Pais e Encarregados de Educação.</t>
  </si>
  <si>
    <t>Pais e encarregados de educação dos alunos do agrupamento</t>
  </si>
  <si>
    <t>Intervenção em Parceria</t>
  </si>
  <si>
    <t>Intervenção em Parceria. Desenvolvimento de  um trabalho em parceria com diversas entidades de apoio à comunidade e aos grupos constituintes</t>
  </si>
  <si>
    <t>Nesta ação a equipa do Observatório da Qualidade da Escola, juntamente com o Coordenador do Projeto e o consultor externo, irá realizar o acompanhamento, monitorização e avaliação do Plano de Melhoria. Realização de reuniões periódicas com os responsáveis</t>
  </si>
  <si>
    <t>Observatório da Qualidade. Docentes, técnicos e parceiros externos.</t>
  </si>
  <si>
    <t>Par Pedagógico</t>
  </si>
  <si>
    <t>Par Pedagógico em Língua Portuguesa e Matemática nas turmas referenciadas para reforço das aprendizagens. Criação de dinâmicas de trabalho em contexto sala de aula.</t>
  </si>
  <si>
    <t>Alunos;  1 Docente GR. 300 - 16 H
7º 4T x2=8H
9º 4T x2 = 8H
2 Docentes do GR. 500 – 30H
7º 4T x 2= 8H
8º 4T x 2=8 H
9º 4T x 2=8H
10º 2T x 2=4H
12º 1Tx2=2H</t>
  </si>
  <si>
    <t>Organização Diferenciada do Grupo turma</t>
  </si>
  <si>
    <t>Esta ação destina-se a flexibilizar a gestão do grupo turma de acordo com as capacidades e ritmos de aprendizagem na disciplina de Matemática e Português no 4º ano, 5ºano, 6º ano e  9º ano.</t>
  </si>
  <si>
    <t>Alunos sinalizados de 4 turmas do 4ºano da escola Eb1/JI da Venteira (4H semanais - Docente do GR220 + 4H Semanais - Docente do GR230); Alunos sinalizados de 4 turmas do 5ºano (4H semanais - Docente do GR220 + 4H Semanais - Docente do GR230); Alunos sinal</t>
  </si>
  <si>
    <t>1. Apoio à Melhoria das aprendizagens</t>
  </si>
  <si>
    <t>Apoio educativo em pequenos grupos,  a alunos sinalizados que apresentam maiores dificuldades. Formação dos grupos realizada consoante o nível de escolaridade e os conteúdos a trabalhar.</t>
  </si>
  <si>
    <t>Alunos sinalizados nas disciplinas de Português e Matemática: 1º ciclo,5º, 6º, 7º, 8, 9º, 10º e 12º anos. Recursos Teip: 9º Anos e 12º anos  - 6 h - Docente GR 300 e 6H Docente do GR500. Restantes apoios com docentes Internos.</t>
  </si>
  <si>
    <t>“GAAF” – Gabinete de Apoio Ao Aluno e à Família</t>
  </si>
  <si>
    <t>Esta ação visa prestar um serviço complementar à intervenção do director de turma, no apoio a alunos com dificuldades específicas, de assiduidade, integração escolar, indisciplina, aprendizagem, relacionamento familiar, dificuldades económico-sociais grav</t>
  </si>
  <si>
    <t>Alunos sinalizados e respetivas famílias. Recursos Teip - 1Técnico de Serviço Social - 30 H + 1 Mediador Sociocultural - 28 H; outros docentes da equipa.</t>
  </si>
  <si>
    <t>Acompanhamento de alunos com dificuldades de integração na comunidade escolar, em risco de abandono e insucesso escolar.</t>
  </si>
  <si>
    <t>Alunos com comportamentos desajustados, em risco de insucesso e abandono escolar</t>
  </si>
  <si>
    <t>“Trilhos – Desenvolvimento de Competências Pessoais”</t>
  </si>
  <si>
    <t>Contribuir para a qualificação de professores, dotando-os de ferramentas para uma abordagem intencionalmente preventiva no domínio do consumos de substâncias psicoativas (SPA) junto de alunos que frequentam o 3.º ciclo (7.º, 8.º e 9.º ano) e/ou CEF’s Tipo</t>
  </si>
  <si>
    <t xml:space="preserve">Diretores de Turma do 7º, 8º e 9º ano
Docentes da disciplina de CMA nos CEFs 1º ano e Docentes da disciplina de AI nos 10º anos de C. prof.
Alunos - 7º e 8º 9º, CEF´s e C. Prof - 1º ano </t>
  </si>
  <si>
    <t>Visitas Domiciliárias</t>
  </si>
  <si>
    <t>Em articulação com o GAAF
Permeabilidade entre a escola e o domicílio de alunos em risco – no âmbito do comportamento, assiduidade ou mesmo problemáticas como: carência económica, gravidez precoce e outros. O Técnico deslocar-se-á à residência, a fim de c</t>
  </si>
  <si>
    <t>Alunos
Pais /
Encarregados de Educação</t>
  </si>
  <si>
    <t>Articulação e Supervisão</t>
  </si>
  <si>
    <t>Esta medida visa a promoção da necessária articulação e supervisão pedagógica ao nível dos vários departamentos curriculares do agrupamento.</t>
  </si>
  <si>
    <t>Coordenadores de Departamento; Docentes; Recursos Teip - 1 Técn. Serviço Social - 5H + 1 mediador Sociocultural - 5H</t>
  </si>
  <si>
    <t>Formação Parental</t>
  </si>
  <si>
    <t>Esta ação dinamizada pela APPIP – Associação Portuguesa de Pais Intervenientes em prevenção, em parceria com a Associação de Pais, procura sensibilizar toda a comunidade escolar sobre as problemáticas de comportamentos desviantes, através de um programa d</t>
  </si>
  <si>
    <t>Pais e Encarregados de Educação
Comunidade Educativa</t>
  </si>
  <si>
    <t>2º Feira de Educação e Formação</t>
  </si>
  <si>
    <t>2ª-Mostra das diferentes ofertas Educativas e Formativas - CEFs e Cursos Profissionais da ESSCP, bem como as ofertas de educação e formação de adultos</t>
  </si>
  <si>
    <t>Esta ação destina-se a proporcionar formação específica às equipas que desenvolvem no terreno, projetos fundamentais para a melhoria contínua da escola, tais como:
•”Orientação Educativa e a Gestão da Diversidade – A figura do Professor Tutor” – Equipa Tu</t>
  </si>
  <si>
    <t>Jovens Mentores Voluntários</t>
  </si>
  <si>
    <t>Prestar um serviço de apoio através da figura de um “Mentor”, constituída por jovens voluntários, que apoiam jovens pares que revelem comportamentos de risco, tais como, comportamentos sexuais precoces, consumo de drogas e álcool, abandono escolar ou insu</t>
  </si>
  <si>
    <t>Alunos sinalizados dos Cursos de Educação e Formação. A Coordenação da equipa de Jovens Mentores será realizado pelo Mediador Sóciocultural - 2H</t>
  </si>
  <si>
    <t>Monitorização dos resultados do Agrupamento, através do acompanhamento e avaliação das ações do Projeto Educativo, nomeadamente das ações previstas no plano de melhoria para 2012/2013, tendo como consequência, sempre que necessário, a reformulação das açõ</t>
  </si>
  <si>
    <t>SOSEnglish</t>
  </si>
  <si>
    <t>Assessoria pedagógica entre 45’ e90' semanais em contexto de sala de aula, visando o apoio a grupos de alunos com ritmos de aprendizagem diferentes, através de mudanças nas práticas letivas, promotoras de uma atividade mais intensa dos alunos e de process</t>
  </si>
  <si>
    <t>6º e 7º ano</t>
  </si>
  <si>
    <t>Hora das Palavras</t>
  </si>
  <si>
    <t>Apoio pedagógico acrescido para alunos com plano de acompanhamento ou recuperação ao nível da Língua Portuguesa.</t>
  </si>
  <si>
    <t>3º ciclo e secundário</t>
  </si>
  <si>
    <t>Phenix</t>
  </si>
  <si>
    <t>Criação de grupos de homogeneidade com recurso à constituição de mais uma turma/grupo nos quais são temporariamente integrados os alunos que necessitam de um maior apoio para conseguir recuperar aprendizagens, permitindo um ensino mais individualizado, re</t>
  </si>
  <si>
    <t>LP e MAT 9º Ano, Mat e LP 6º ano</t>
  </si>
  <si>
    <t>Clube de Leitura e Escrita</t>
  </si>
  <si>
    <t>A partir da sinalização de crianças com preditores de insucesso escola, são desenvolvidas sessões para grupos de 6 crianças do 1º ano. Nestas sessões, o Técnico faz apelo às experiências/ vivências das crianças, criando um clima favorável ao diálogo e à e</t>
  </si>
  <si>
    <t>1º ano</t>
  </si>
  <si>
    <t>Núcleos de estudo</t>
  </si>
  <si>
    <t>Constituem-se enquando forma de organização do estudo dos alunos, através da facilitação dos meios e processos de organização. Os  grupos de alunos criados, com a supervisão de uma equipa multidisciplinar,  consolidam métodos de estudo e organização do te</t>
  </si>
  <si>
    <t>Rafa</t>
  </si>
  <si>
    <t>Apoio pedagógico acrescido para alunos com plano de acompanhamento ou recuperação ao nível da Matemática.</t>
  </si>
  <si>
    <t>Magia de Matemática</t>
  </si>
  <si>
    <t>6º ano</t>
  </si>
  <si>
    <t>Escola de Verão</t>
  </si>
  <si>
    <t>Criação de uma escola de verão que funcionará após as avaliações sumativas do 3º período. O conselho de docentes de avaliação final de ano irá propor ao conselho pedagógico o prolongamento do ano escolar para alunos que estando em situação de retenção, ai</t>
  </si>
  <si>
    <t>1,º 4º e 6º ano</t>
  </si>
  <si>
    <t>Gestão e Organização Pedagógica</t>
  </si>
  <si>
    <t>Permuta da lecionação nas disciplinas de Matemática e Português,
do 1.º ciclo, entre pares de professores do mesmo estabelecimento de
ensino;</t>
  </si>
  <si>
    <t>Equipa Multidisciplinar que identifique, acompanhe e intervenha em situações: dificuldades de aprendizagem, absentismo escolar,  risco de marginalização, exclusão ou abandono escolar, famílias desestruturada com fracos recursos económicos e em situação de</t>
  </si>
  <si>
    <t>1º, 2º e 3º ciclo</t>
  </si>
  <si>
    <t>Realização de reuniões periódicas com os responsáveis/intervenientes das ações  assentes na análise dos relatórios mensais dos mesmos e das observações/relatórios da Equipa de Pilotagem</t>
  </si>
  <si>
    <t>Pares Pedagógicos</t>
  </si>
  <si>
    <t>Interromper o processo tradicional de professor único "Titular de Turma" por par Pedagógico de Português e Matemática no 1º ano do 1º ciclo do Ensino Básico nas três escolas do Agrupamento com maior incidência nas turmas  com maiores dificuldades. Será ti</t>
  </si>
  <si>
    <t>Alunos dos 1º ano de escolaridade</t>
  </si>
  <si>
    <t xml:space="preserve">Apoio educativo individualizado e/ou em pequenos grupos homogeneos em contexto de sala de aula a alunos que apresentem maiores dificuldades. </t>
  </si>
  <si>
    <t>Alunos do 2 e 3º CEB</t>
  </si>
  <si>
    <t>Turma de Acolhimento</t>
  </si>
  <si>
    <t xml:space="preserve"> Apoiar os alunos que vão chegando ao longo do ano lectivo (bem como todos os outros com ausência de pré-requisitos básicos) para integrar as turmas regulares.   Foco no desenvolvimento de competências básicas no Português e Matemática.</t>
  </si>
  <si>
    <t>Alunos do 1º e 2º CEB</t>
  </si>
  <si>
    <t>Acompanhamento a alunos (68 iniciais) com problemáticas variadas que não possuem retaguarda familiar estando entregues a si mesmos.</t>
  </si>
  <si>
    <t>Alunos do 2º CEB</t>
  </si>
  <si>
    <t>Observatório Pedagógico</t>
  </si>
  <si>
    <t>Criação de um grupo de docentes com formação em supervisão pedagógica que acompanhe e apoie o desenvolvimento das atividades letivas dentro da sala de aula.</t>
  </si>
  <si>
    <t>1º e 2º CEB</t>
  </si>
  <si>
    <t>Turma Mais - Modelo Fénix</t>
  </si>
  <si>
    <t xml:space="preserve">Integrar temporariamente os alunos que necessitam de um maior apoio para conseguir recuperar aprendizagens, permitindo um ensino mais individualizado, com respeito por diferentes ritmos de aprendizagem. </t>
  </si>
  <si>
    <t>Alunos do 1º e 5º anos.</t>
  </si>
  <si>
    <t>Apoio Inter-Pares</t>
  </si>
  <si>
    <t>STAFF PEDAGÓGICO - Apoio educativo individualizado prestado pelos melhores (e mais solidários) alunos do 8º e 9º ano aos alunos do 2º ciclo fora da sala de aula. Constituição de um grupo de cerca de 15 alunos supervisionados por professores.</t>
  </si>
  <si>
    <t>Alunos do 8º e 9º ano (responsabilização) e alunos do 2º ciclo</t>
  </si>
  <si>
    <t>Equipa de Monitorização / Intervenção e Pilotagem</t>
  </si>
  <si>
    <t>Constituição de uma equipa de docentes (3 docentes) que circulem pelas escolas monotorizando semanalmente e "in loco"  a implementação e desenvolvimento dos projetos, aferindo das dificuldades e sucessos e promovendo os projetos transversais do agrupament</t>
  </si>
  <si>
    <t>Todos os alunos e professores</t>
  </si>
  <si>
    <t>Projeto de Animação/Mediação</t>
  </si>
  <si>
    <t>Trabalho da Equipa do GAAF com os alunos de risco e suas famílias, através de um acompanhamento diário dentro e fora do espaço escolar.</t>
  </si>
  <si>
    <t>2º CEB</t>
  </si>
  <si>
    <t>Prevenção e Acompanhamento de Situações de Risco</t>
  </si>
  <si>
    <t>Visitas domiciliárias pela Técnica de Serviço Social em resposta a sinalizações de alunos em situação de risco.</t>
  </si>
  <si>
    <t>Apoio Educativo a Alunos com Necessidades Educativas Especiais</t>
  </si>
  <si>
    <t>Identificação  e acompanhamento dos alunos com manifestas dificuldades de aprendizagem passíveis de integrar o Decreto-Lei 3/2008.</t>
  </si>
  <si>
    <t>Unidades de Multidificiência</t>
  </si>
  <si>
    <t>Dar resposta à integraçao em ambiente escolar de alunos com problemas graves (multidificiência) na perspetiva da integração e da igualdade de oportunidades.</t>
  </si>
  <si>
    <t>Projeto STAFF</t>
  </si>
  <si>
    <t>Grupo de alunos de apoio e intervenção escolar, coordenados por um técnico especioalizado que visa a promoção do enriquecimento pessoal, sentido de autosuficiência, responsabilidade, colaboração e relacionamento interpessoal.</t>
  </si>
  <si>
    <t>2º CEB e 3º CEB</t>
  </si>
  <si>
    <t>Ofertas Educativas Diferenciadas</t>
  </si>
  <si>
    <t>Constituição de Turmas PCA e CEF e Vocacionais.</t>
  </si>
  <si>
    <t>Orquestra Geração</t>
  </si>
  <si>
    <t>Promoção de competências artísticas e em simultâneo incutir reponsabilidade, rigor, espírito de sacrifício e sentido de grupo aos alunos.</t>
  </si>
  <si>
    <t>Team Challenge</t>
  </si>
  <si>
    <t xml:space="preserve">Desafio às Turmas/Equipas  nos mais variados domínios com pontos a somar ou a subtrair consoante a prestação dos elementos da  Equipa. Somam pontos se pontuais, se assíduos, se obtem bons resultados, se participativos nas atividades da escola (etc) e são </t>
  </si>
  <si>
    <t>Melhoria no Atendimento às Famílias</t>
  </si>
  <si>
    <t>Alargamento do horário dos serviços administrativos compatível com os horários da comunidade. (Um dia útil aberto até às 20 horas).</t>
  </si>
  <si>
    <t>Famílias</t>
  </si>
  <si>
    <t>Escola a Tempo Inteiro</t>
  </si>
  <si>
    <t>Face ao horário alargado de trabalho dos pais e para ocupação lúdico-pedagógica, a escola oferece uma série de apoios, oficinas pedagógicas, clubes, orquestra geração e várias modalidades desportivas para além das incluídas no desporto escolar.</t>
  </si>
  <si>
    <t>Ação sistemática de recolha, processamento, análise e interpretação de dados no sentido de possibilitar quer a verificação do cumprimento de objetivos/metas, quer o ajustamento de abordagens e práticas no âmbito do desenvolvimento do projeto e plano de me</t>
  </si>
  <si>
    <t>Pré-escolar, 1º, 2º e 3º Ciclos</t>
  </si>
  <si>
    <t>Oficina de Leitura e Escrita</t>
  </si>
  <si>
    <t>Realização de atividades orientadas para o desenvolvimento das competências da Língua Portuguesa no campo da leitura e da escrita, evidenciando a importância do domínio da linguagem escrita e oral  para o futuro e integração social dos alunos.</t>
  </si>
  <si>
    <t>1º, 2º e 3º Ciclos</t>
  </si>
  <si>
    <t>Oficina de desenvolvimento do raciocínio matemático, da estrutura do pensamento e da destreza no cálculo mental com recurso às TIC e adoptando abordagens diferenciadas (compreende polo do 1.º ciclo e polo dos 2.º e 3.º ciclos)</t>
  </si>
  <si>
    <t>1º (bolsa s de aluno alunos da eb1 n.º 175) , 2º e 3º Ciclos (bolsas de alunos com dificuldades de aprendizagem a Matemática.)</t>
  </si>
  <si>
    <t>Oficina da educação Física</t>
  </si>
  <si>
    <t>A oficina contempla o desenvolvimento motor, afetivo-social e cognitivo. Realização de atividades centradas no desenvolvimento de capacidades de cooredenação motora, deslocação, equilibrio físico e orientação espacial. Desenvolvimento de atividades fortem</t>
  </si>
  <si>
    <t>JI, 1º, 2º e 3º Ciclos</t>
  </si>
  <si>
    <t>Procede ao acompanhamento personalizado do processo educativo de um aluno ou de um grupo de alunos.</t>
  </si>
  <si>
    <t>Gabinete de intervenção social junto das famílias e dos alunos.</t>
  </si>
  <si>
    <t>Oficina de Escrita Criativa</t>
  </si>
  <si>
    <t>Oficina que visa desenvolver técnicas de criatividade aplicadas à escrita.</t>
  </si>
  <si>
    <t>2.º e 3.º ciclos</t>
  </si>
  <si>
    <t>Reforço e restruturação da equipa de monitorização. Normalização e simplificação de procedimentos e instrumentos de recolha de dados; acção de sensibilização sobre a importância dos procedimentos de auto-avaliação para o desenvolvimento organizacional</t>
  </si>
  <si>
    <t>Divulgação</t>
  </si>
  <si>
    <t>Divulgar junto da comunidade educativa o projecto Educativo TEIP e as diversas actividades desenvolvidas .</t>
  </si>
  <si>
    <t xml:space="preserve">Turma mais- Introdução da turma mais no 1º, 2º, 4º ano do 1º ciclo com vista à prevenção e intervenção precoce, reforçando a aquisição de competências básicas e transversais. Pretende-se garantir que as lacunas que têm sido detectadas sistematicamente em </t>
  </si>
  <si>
    <t xml:space="preserve">Alunos do 1º, 2º, 4º ano do 1º ciclo, </t>
  </si>
  <si>
    <t xml:space="preserve">Turma mais </t>
  </si>
  <si>
    <t>Turma mais- Introdução da turma mais no 7º ano de escolaridade</t>
  </si>
  <si>
    <t>Alunos do 7º ano de escolaridade</t>
  </si>
  <si>
    <t>Reorganização da sala de estudo e alteração do local e horários de funcionamento</t>
  </si>
  <si>
    <t>GAA Animadores</t>
  </si>
  <si>
    <t>Realização de atividades promotoras da aquisição de competências sociais, dinamização de ocupação de tempos livres por forma a diminuir a indiscplina e a violência escolar</t>
  </si>
  <si>
    <t>Alunos de todos os ciclos</t>
  </si>
  <si>
    <t>Sala Gipe</t>
  </si>
  <si>
    <t>Reestruturação da sala GIPE com a colaboração do GAA, constituição de uma equipa formada por Profs com perfil para lidar com alunos indisciplinados e o alargamento do horário.  Encontrar um espaço mais adqeaudo que garanta a privacidade e confidencialidad</t>
  </si>
  <si>
    <t xml:space="preserve">Alunos encaminhados para a sala GIPE </t>
  </si>
  <si>
    <t>GAA - Técnicos</t>
  </si>
  <si>
    <t xml:space="preserve">Manutenção do GAA prioritário e GAA livre.Alargamento do GAA aos 3 ciclos do agrupamento. Alargar a intervenção  do GAA aos 3 ciclos do agrupamento. Incluir professores com perfil no GAA, trabalhando articuladamente com as técnicas no sentido de prevenir </t>
  </si>
  <si>
    <t>Alunos /famílias/DT e professores titulares</t>
  </si>
  <si>
    <t xml:space="preserve">GAA - Técnicos </t>
  </si>
  <si>
    <t xml:space="preserve"> Participação de técnicos e professores em encontros de escolas com problemáticas semelhantes.
</t>
  </si>
  <si>
    <t>Técnicos em articulação com EE, CPCJ e outras estruturas</t>
  </si>
  <si>
    <t>Acção de sensibilização para pais e encarregados de Educação</t>
  </si>
  <si>
    <t>Promover acções de sensibilização para pais e encarregados de educação do 1º ciclo do ensino básico</t>
  </si>
  <si>
    <t>Pais e encarregados de educação do 3º e 4º ano de escolaridade</t>
  </si>
  <si>
    <t>Criação de uma associação de pais</t>
  </si>
  <si>
    <t>Criar uma associação de pais com integração de encarregados de educação dos diferentes níveis de ensino</t>
  </si>
  <si>
    <t xml:space="preserve">Pais e encarregados de educação </t>
  </si>
  <si>
    <t>Projeto Nós Somos Capazes</t>
  </si>
  <si>
    <t>Manutenção do concurso inter - turmas alargado a todos os ciclos. Ação transversal em que são avaliados os seguintes critérios: sucesso, assiduidade e participação das famílias</t>
  </si>
  <si>
    <t xml:space="preserve">Continuação das parcerias em curso no ano letivo anterior </t>
  </si>
  <si>
    <t>Manutenção de um grupo de avaliação interna que analise as metas mensuráveis para o agrupamento, transmita esses dados aos vários parceiros, orgãos consultivos e deliberativos, afim de refletirem e apresentarem novos métodos/alternativas/acções. Troaca de</t>
  </si>
  <si>
    <t>Docentes, membros do Conselho Geral;Assistentes operacionais;Encarregados de EducaçãoParceiros Educativo e Comunitários.</t>
  </si>
  <si>
    <t>Seguir com tod@s conseguirmos tod@s</t>
  </si>
  <si>
    <t>Continuação do projecto "Seguir com tod@s, conseguirmos tod@s" para melhorar a literacia, numeracia e capacidade de interpretação quer de textos, quer de problemas.</t>
  </si>
  <si>
    <t>1 turma de 5ºAno e 1 de 7ºAno de continuidade</t>
  </si>
  <si>
    <t>Turmas Fénix 1.º Ciclo</t>
  </si>
  <si>
    <t>Esta acção visa colmatar dificuldades de aprendizagem ou desenvolver capacidades implementando a gestaão flexivel do curriculo criando apoios para grupos educativos de nivel e reforços de equipa nas turmas sinalizadas do 1º Ciclo, nos 2º e 4º Anos</t>
  </si>
  <si>
    <t>2º e 4º Ano de Escolaridade</t>
  </si>
  <si>
    <t>Ofertas Educativas Diversificas</t>
  </si>
  <si>
    <t>Ofertas educativas diversificadas, criação e continuação de turmas de PCA, CEF e PIEF</t>
  </si>
  <si>
    <t>2º e 3ºCiclos</t>
  </si>
  <si>
    <t>Turmas Fénix 2.º Ciclo</t>
  </si>
  <si>
    <t>Será implementada a metedologia das turmas fénix a fim de colmatar dificuldades de aprendizagem ou desenvolver capacidades  criando grupos de homogeneidade relativa  e reforços de equipa nas turmas sinalizadas.</t>
  </si>
  <si>
    <t>2.º Ciclo - 5.º Ano ( 4 turmas)</t>
  </si>
  <si>
    <t>"A Poesia do Contar"</t>
  </si>
  <si>
    <t>No 2.º e 3.º ciclos serão implementados reforços de equipa e tutorias nas disciplinas de Português e Matemática em contexto de sala de aula e nos clubes de Português e de Matemática</t>
  </si>
  <si>
    <t>Alunos do 2.º e 3.º Ciclos</t>
  </si>
  <si>
    <t>Núcleo de Intervenção  e optimização Comportamental</t>
  </si>
  <si>
    <t>Otimização do acompanhamento dos alunos absentistas e indisciplinados por parte dos técnicos do NIOC / SPO / GAP</t>
  </si>
  <si>
    <t xml:space="preserve"> 1.º, 2.º e 3.º Ciclos</t>
  </si>
  <si>
    <t>Parcerias Comunitárias / Parentais</t>
  </si>
  <si>
    <t>Desenvolvimento colaborativo de projetos / ações que visem  a promoção de práticas educativas / desportivas / sociais  Inovadoras</t>
  </si>
  <si>
    <t>" Ciências Nauticas e Ecologia"</t>
  </si>
  <si>
    <t xml:space="preserve">Projeto Educativo da EB1 Nuno Cordeiro Ferreira, transversal a todos os anos de escolaridade com vertente teórica e prática </t>
  </si>
  <si>
    <t>1.º Ciclo do Ensino Básico</t>
  </si>
  <si>
    <t>Desenvolvimento e adequação de um sistema de monitorização e autoavaliação das acções previstas no projeto.</t>
  </si>
  <si>
    <t>Todos os docentes/técnicos envolvidos na ações do projeto, órgão de gestão, coordenações, consultor externo, equipa de autoavaliação.</t>
  </si>
  <si>
    <t>Caminho para o Sucesso 1</t>
  </si>
  <si>
    <t>Desenvolvimento de  um modelo de organização dos grupos turma nas áreas de Português e de Matemática como forma de proporcionar uma resposta educativa mais adequada face às dificuldades evidencidas pelos alunos. Os alunos são sinalizados atendendo às suas</t>
  </si>
  <si>
    <t>Alunos sinalizadas do 3.º e 4.º anos de escolaridade a frequentarem a EB1 AGR Telles</t>
  </si>
  <si>
    <t>Caminho para o Sucesso 2 3</t>
  </si>
  <si>
    <t>Alunos sinalizadas do 5.º, 6.º e 7.º ano de escolaridade a frequentarem a EB23 Pedro de Santarém em 2013/14.</t>
  </si>
  <si>
    <t>Sala P+ e Sala M+</t>
  </si>
  <si>
    <t>Sala de estudo com apoio específico nas áreas de Português e de Matemática a funcionar em blocos de 90 minutos, em contra horário, para alunos do 5.º, 6.º e 7.º ano de escolaridade sinalizados com dificuldades nessas disciplinas</t>
  </si>
  <si>
    <t>Alunos do5.º, 6.º e 7.º ano de escolaridade</t>
  </si>
  <si>
    <t>"GIALF" - Gabinete de Integração do Aluno e da Família</t>
  </si>
  <si>
    <t>Funcionamento de um gabinete de apoio para a resolução de conflitos e de problemas de indisciplina, dentro e fora da sala de aula. Intervenção com as famílias e apoio aos DT dos alunos sinalizados ao Gabinete (situações de absentismo, abandono e conflitos</t>
  </si>
  <si>
    <t>Todos os alunos do Agrupamento e famílias dos alunos apoiados pelo  Gabinete.</t>
  </si>
  <si>
    <t>Escola Social e Voluntária</t>
  </si>
  <si>
    <t>O GIALF, privilegiando a relação estreita que estabelece com os alunos e as famílias, promove atividades que incentivem a integração escolar dos alunos e fortaleçam a relação entre a escola e as famílias: Escola de Pais - sessões onde se debatem temas imp</t>
  </si>
  <si>
    <t>Todos os alunos do Agrupamento e famílias dos alunos apoiados/sinalizados pelo Gabinete.</t>
  </si>
  <si>
    <t>Este modelo consiste na criação de “Turmas Fénix” e “ninhos”. O Ninho representa uma solução dinâmica no qual são temporariamente integrados os alunos oriundos da(s) Turma(s) Fénix que necessitam de um maior apoio para conseguir recuperar aprendizagens, p</t>
  </si>
  <si>
    <t>Alunos do 2.º ano de escolaridade da EB1 AGRT</t>
  </si>
  <si>
    <t>Operacionalizar a implementação do projeto, divulgando o mesmo junto de toda a comunidade escolar e acompanhar a execução e a articulação entre as ações e os objetivos. Avaliar o Projeto ao longo do processo. Criação de momentos de reflexão conjunta entre</t>
  </si>
  <si>
    <t>Toda a comnunidade educativa</t>
  </si>
  <si>
    <t>Saber mais no 1º Ciclo</t>
  </si>
  <si>
    <t>Apoio às aprendizagens - Reforço da diferenciação pedagógica e do apoio individualizado dos alunos, através do acompanhamento de um número reduzido de alunos, em simultâneo com a turma, e da constituição de grupos com dificuldades homogéneas.</t>
  </si>
  <si>
    <t>Alunos do 2º ano, 4º ano</t>
  </si>
  <si>
    <t>Saber Mais Português e Inglês no 2º e 3º ciclos</t>
  </si>
  <si>
    <t>Codocência a turmas/grupos de alunos em função dos resultados obtidos pelos mesmos no ano letivo anterior;  estratégias diferenciadas para consolidar aprendizagens, quando o espaço físico o permitir; atribuição de apoios pedagógicos a Português e a Inglês</t>
  </si>
  <si>
    <t>Turmas dos 2º e 3º Ciclos</t>
  </si>
  <si>
    <t>Saber Mais Matemática no 2º  e 3º ciclos</t>
  </si>
  <si>
    <t xml:space="preserve">Realização de codocência em turmas de 5.º, 6.º, 7.º e 9.º anos, a definir de acordo com os resultados obtidos pelos alunos no ano anterior.
Funcionamento da Oficina de Matemática, para alunos do 2º e 3º ciclo que se auto propõem.
</t>
  </si>
  <si>
    <t>Turmas de 5.º , 6.º, 7º e 9º anos</t>
  </si>
  <si>
    <t>Conviver em Harmonia</t>
  </si>
  <si>
    <t>Grupo de trabalho com a função de gerir: 
Conflitos alunos/alunos e alunos/adultos, assegurando as medidas disciplinares preventivas e de integração, num espaço de atendimento personalizado, dedicado a alunos e famílias. Conjunto de Ações articuladas entr</t>
  </si>
  <si>
    <t>Aumento da oferta educativa</t>
  </si>
  <si>
    <t>No sentido de dar resposta às necessidades educacionais e de formação deste grupo de alunos com falta de hábitos de trabalho, reduzido interesse pela escola e ausência de expectativas face ao seu futuro, no que diz respeito ao prosseguimento dos estudos/f</t>
  </si>
  <si>
    <t>Turma CEF – 2.º ano</t>
  </si>
  <si>
    <t>Perito Externo</t>
  </si>
  <si>
    <t>Equipa de Acompanhamento Disciplinar</t>
  </si>
  <si>
    <t>Gabinete de atendimento aos alunos</t>
  </si>
  <si>
    <t>Intervenção Social</t>
  </si>
  <si>
    <t>Trabalho de mediação com os alunos e famílias, através dos atendimentos, acompanhamento e visitas domiciliárias;
Acompanhamento dos alunos em situações de indisciplina</t>
  </si>
  <si>
    <t>Ação Supletiva às Carências Alimentares</t>
  </si>
  <si>
    <t>Colmatar as carências alimentares dos alunos.</t>
  </si>
  <si>
    <t>Grupos de homogeneidade relativa</t>
  </si>
  <si>
    <t>Permuta  nas áres de Português e Matemática com os alunos das turmas dos 1º e 2º anos, de forma a melhorar a seu aproveitamento escolar.
Coadjuvância e Apoio aos alunos do 1º ciclo, em pequenos grupos, de 3 a 6  alunos, para reforçar a leitura e a escrita</t>
  </si>
  <si>
    <t>Alunos dos 1º e 2º anos de escolaridade.
Alunos dos 5º e 7º anos de escolaridade.</t>
  </si>
  <si>
    <t>Promoção e desenvolvimento de competências pessoais e sociais.</t>
  </si>
  <si>
    <t>Apoios e Reforços de Aprendizagem</t>
  </si>
  <si>
    <t>Apoio e Reforço das Aprendizagens aos alunos do 2º ano de escolaridade e aos alunos do 2º ciclo propostos para o Apoio ao Estudo.</t>
  </si>
  <si>
    <t>Alunos dos 1º e 2º  ciclos</t>
  </si>
  <si>
    <t>Curso CEF Tipo 2 Nivel 2</t>
  </si>
  <si>
    <t>Curso de Pastelaria e Panifificação Tipo 2 Nível 2</t>
  </si>
  <si>
    <t>Alunos do 3º Ciclo que reunam as condições exigidas por lei e o perfil adequado</t>
  </si>
  <si>
    <t xml:space="preserve">Curso Vocacional de 2º ciclo </t>
  </si>
  <si>
    <t>Criação de uma turma de curso vocacional de 2º ciclo com as áreas vocacionais de Pastelaria, Panificação e Serviço de Mesa</t>
  </si>
  <si>
    <t>Alunos do 2º Ciclo que reunam as condições exigidas por lei e o perfil adequado</t>
  </si>
  <si>
    <t>A equipa de autoavaliação do agrupamento pretende criar mecanismos que venham a conduzir à efetivação do trabalho em equipa, monitorizando com regularidade, uma vez por período os resultados dos alunos,as estratégias implementadas por cada grupo disciplin</t>
  </si>
  <si>
    <t>Aprender + Português e Matemática no Miradouro</t>
  </si>
  <si>
    <t>Devido aos resultados alcançados neste agrupamento, nas áreas de Português e Matemática, nomeadamente nos Testes Intermédios de 2º ano e Provas Finais de 4º ano pretende-se melhorar as aprendizagens dos alunos através da frequência de um espaço onde possa</t>
  </si>
  <si>
    <t>Todos os alunos de 1º ciclo, priorizando os alunos do 1º e do 2º ano de escolaridade.</t>
  </si>
  <si>
    <t>Turma + / 5º ano</t>
  </si>
  <si>
    <t>Organização diversificada de grupos - Turma mais 5º ano - A Turma Mais (+) é uma turma sem alunos fixos.Os alunos de cada turma de origem têm aulas na turma +, durante um período letivo, à disciplina de Português e Matemática. Ao longo do ano letivo todos</t>
  </si>
  <si>
    <t>Alunos do 5º ano do ensino regular</t>
  </si>
  <si>
    <t>Turma + / 7º ano</t>
  </si>
  <si>
    <t>Organização diversificada de grupos - Turma mais 7º ano - A Turma Mais (+) é uma turma sem alunos fixos.Os alunos de cada turma de origem têm aulas na turma +, durante um período letivo, à disciplina de Português e Matemática. Ao longo do ano letivo todos</t>
  </si>
  <si>
    <t>Alunos do 7º ano do ensino regular.</t>
  </si>
  <si>
    <t>Explica +</t>
  </si>
  <si>
    <t>Nas aulas de apoio ao estudo nas turmas do 2º  ciclo e as aulas de apoio letivo no 3º ciclo, realizar com os alunos atividades preparadas, previamente, pelos departamentos de Português e Matemática e cuja a implementação seja exequível por docentes das di</t>
  </si>
  <si>
    <t>Mais Português</t>
  </si>
  <si>
    <t>Apoio às aprendizagens - Mais Português - Os resultados a Português revelam discrepâncias no desempenho dos alunos nas provas finais de ciclo. Para colmatar este problema, os docentes do departamento de Línguas decidiram implementar um conjunto de medidas</t>
  </si>
  <si>
    <t>Alunos do 5º, 6º, 7º, 8º e 9º anos</t>
  </si>
  <si>
    <t>Clube de Escrita Criativa</t>
  </si>
  <si>
    <t xml:space="preserve">O Clube de Escrita Criativa surgiu da necessidade de motivar uma população escolar para a aprendizagem do português de uma forma lúdica. O Clube tem como prioridade o aspeto lúdico da aprendizagem, sem contudo, descurar os objetivos primordiais - o gosto </t>
  </si>
  <si>
    <t>Alunos do 7º, 8º e 9º anos.</t>
  </si>
  <si>
    <t>Matematizar</t>
  </si>
  <si>
    <t>Os docentes de matemática estarão disponíveis, de segunda a sexta feira duas horas diárias no turno contrário ao das turmas,  para trabalharem determinados conteúdos planificados semanalmente.                                  Por exemplo no 7º ano durante</t>
  </si>
  <si>
    <t>Todos os alunos do 3º ciclo</t>
  </si>
  <si>
    <t>Mat.+</t>
  </si>
  <si>
    <t>Diariamente, durante dois tempos, os alunos poderão estar neste espaço, onde terão o apoio de um professor de matemática que os ajudará a ultrapassar dificuldades de aprendizagem, através de da prática de exercícios relacionados com os conteúdos em causa.</t>
  </si>
  <si>
    <t>Todos os alunos do 2º  ciclo.</t>
  </si>
  <si>
    <t>Mais Sucesso nas Expressões</t>
  </si>
  <si>
    <t>Organização de aulas conjuntas nas áreas disciplinares de Educação Musical e Educação Física, no 2.º ciclo, em horário letivo. A aula conjunta ocupará um bloco de dois tempos e decorrerá uma vez por período  no Ginásio do Agrupamento, num total de três au</t>
  </si>
  <si>
    <t xml:space="preserve">Duas turmas de alunos do 2.º ciclo </t>
  </si>
  <si>
    <t>Artemática</t>
  </si>
  <si>
    <t>Criação e Desenvolvimento de atividades pedagógicas, que articulem a Música, a Educação Visual, a Educação Tecnológica e a Matemática, para reforço e consolidação de conteúdos de Matemática,  durante as aulas de apoio ao estudo, nas turmas de 5.º ano, com</t>
  </si>
  <si>
    <t>Turmas de 5.º ano e/ou 6.º ano.</t>
  </si>
  <si>
    <t>Musicar-te</t>
  </si>
  <si>
    <t>Stukata - Grupo de percussão que utiliza instrumentos não convencionais para criar música; Formação de novos grupos de trabalho e desenvolvimento de outros núcleos dentro e fora da escola, divulgando cada vez mais a multiculturalidade nas diferentes artes</t>
  </si>
  <si>
    <t>Animação Socioeducativa e Cultural - Animar-te</t>
  </si>
  <si>
    <t xml:space="preserve">A presente ação pretende ser promotora da participação e dinamização social a partir de processos de responsabilização dos individuos na gestão dos seus próprios recursos, organizando, coordenando e promovendo atividades de animação de ocupação de tempos </t>
  </si>
  <si>
    <t>Todos os alunos do Agrupamento de Escolas Miradouro de Alfazina (Pré-escolar, 1º ciclo, 2º ciclo e 3º ciclo), técnicos, docentes, auxiliares de educação, encarregados de educação e todos aqueles que estão ligados à nossa comunidade educativa</t>
  </si>
  <si>
    <t>Prevenção e Combate ao Absentismo . Outras - Implementação de Parcerias Locais e Ações Extensíveis à Família</t>
  </si>
  <si>
    <t>O Gabinete de Apoio à Comunidade Educativa (GACE) estende-se em várias ações:o  apoio psicológico e social aos alunos e famílias, permitindo respostas internas ajustadas às necessidades ou encaminhamento para outros serviços. A implementação de um trabalh</t>
  </si>
  <si>
    <t>Alunos doPré-Escolar, 1º, 2º e 3º ciclo e famílias</t>
  </si>
  <si>
    <t>Prevenção e combate à indisciplina - Gabinete de Apoio à Comunidade Educativa - Espaço de Atendimento ao Aluno e à Família (indisciplina)</t>
  </si>
  <si>
    <t>As técnicas do GACE atendem os alunos com ordem de saída de sala de aula, promovendo a auto-reflexão relativamente à situação desencadeadora, mediando os conflitos existentes com os pares ou docentes. Do mesmo modo, recebem as referenciações entregues pel</t>
  </si>
  <si>
    <t>Alunos envolvidos em ocorrências, alunos sujeitos a MC e/ou MDS, alunos com tipologia de indisciplina ou dificuldades de relacionamento e integração nas referenciações entregues pelos DT, alunos referenciados pelos parceiros com comportamentos desajustado</t>
  </si>
  <si>
    <t>Prevenção e combate à indisciplina - Outras - Sensibilização/Informação aos Pais/Encarregados de Educação</t>
  </si>
  <si>
    <t>Realizar programas que estimulem o desenvolvimento de competencias parentais e sociais, estimulando a participação da família na vida escolar e na educação do aluno, objetivando o seu bem estar e melhorando a aprendizagem, assim como, a partilha de conhec</t>
  </si>
  <si>
    <t>Alunos do 1º, 2º e 3º ciclo e famílias</t>
  </si>
  <si>
    <t>Prevenção e combate à indisciplina - Gabinete de Apoio à Comunidade Educativa - Espaço de Atendimento ao Aluno e à Família (Interrupção Precoce do Percurso Escolar)</t>
  </si>
  <si>
    <t xml:space="preserve">As técnicas do GACE recebem as referenciações dos alunos com tipologia de absentismo ou abandono entregues pelos educadores, professores titulares de turma e diretores de turma, acionando as diligências necessárias, incluindo a efetiva articulação com as </t>
  </si>
  <si>
    <t>Alunos com tipologia de absentismo ou abandono, nas referenciações entregues pelos educadores, professores titulares de turma e diretores de turma, alunos referenciados ou indicados por parceiros.</t>
  </si>
  <si>
    <t>O Plano de Ação Tutorial, de orientação psicossocial e educativo, é dinamizado por uma equipa multidisciplinar que responda às referenciações dos conselhos de turma, reunindo tutores criteriosamente escolhidos, pela imposição de um perfil adequado, uma ve</t>
  </si>
  <si>
    <t>Alunos em situação de dificuldades na escolarização e na aprendizagem, associadas a fatores de natureza não predominantemente cognitiva. Alunos que apresentem no domínio académico: baixa motivação e investimento para as aprendizagens e realização de taref</t>
  </si>
  <si>
    <t>As técnicas do GACE e a animadora atuam no sentido de desenvolver um clima de escola que promova a saúde, o bem-estar, o sentimento de pertença à escola, a aproximação à família, contribuindo assim para favorecer o ajustamento psicológico e social dos alu</t>
  </si>
  <si>
    <t>Esta ação consiste em recolher informações sobre o grau de concretização  das ações/atividades do agrupamento  designadamente no que diz respeito aos resultados escolares e à prestação do serviço educativo.              
Faz-se o acompanhamento dos proces</t>
  </si>
  <si>
    <t>Plano de Turma</t>
  </si>
  <si>
    <t>Plano de Atividades de Turma</t>
  </si>
  <si>
    <t>Construção de uma plataforma informática – intranet –  que assegure a concretização dos planos de atividades de turma ( Decreto-Lei n.º  1392012 de 5 de julho, art.º 2.º, n.º 4). A plataforma deverá permitir o registo e partilha: 1) - da caracterização da</t>
  </si>
  <si>
    <t>Todas as turmas do agrupamento</t>
  </si>
  <si>
    <t>Apoio educativo ao 1º ciclo</t>
  </si>
  <si>
    <t>As atividades do apoio educativo incidirão essencialmente nas áreas de Português e Matemática. Após um diagnóstico apurado das dificuldades detetadas nos alunos, será feito o seu encaminhamento para um professor que trabalhará com eles os conteúdos, torna</t>
  </si>
  <si>
    <t>Alunos do 1º ciclo que revelam dificuldades a Português e Matemática.</t>
  </si>
  <si>
    <t>Plano de Intervenção da Matemática</t>
  </si>
  <si>
    <t>A ação consiste no acompanhamento personalizado,
 diferenciado e interventivo em grupos de alunos ou turmas.
No início do ano letivo será feito um diagnóstico para identificar as dificuldades específicas, procedendo-se a uma primeira seleção dos alunos e/</t>
  </si>
  <si>
    <t>Todos os alunos dos 2º e 3º ciclos que apresentem dificuldades aà disciplina de Matemática.</t>
  </si>
  <si>
    <t>Vamos dar cordas à animação</t>
  </si>
  <si>
    <t>Esta ação desenvolve um conjunto de atividades que potenciam o desenvolvimento pessoal e social do aluno, contribuindo para o seu sucesso escolar e educativo.
O animador atua no espaço de recreio dos alunos,  dinamizando-o e procurando envolvê-los em ativ</t>
  </si>
  <si>
    <t>Alunos de JI, 1º, 2º e 3º ciclos</t>
  </si>
  <si>
    <t>CEI</t>
  </si>
  <si>
    <t>Existe na escola sede do agrupamento um gabinete de mediação, para o qual são encaminhados os alunos que revelam comportamento instável e perturbador. Aí são acompanhados por um professor que conversa com o aluno sobre o incidente ocorrido e o leva a ente</t>
  </si>
  <si>
    <t>Alunos do 2º e 3º ciclo que revelem dificuldades de adaptação ao meio escolar.</t>
  </si>
  <si>
    <t>AFEC(tos)</t>
  </si>
  <si>
    <t>Após sinalização, a acção consiste na promoção de apoio psicossocial e económico a alunos e famílias, em articulação com entidades parceiras locais. 
As atividades consistem em:
- Apoio socioeconómico (alimentar; manuais e material escolares; roupa, calça</t>
  </si>
  <si>
    <t xml:space="preserve">A monitorização implicará: reunião mensal com toda a equipa; reuniões semanais dos responsáveis das ações; reuniões entre Delegados de Turma e Coordenadores de Ciclo; elaboração de um relatório trimestral e final de todos os técnicos da equipa; pareceres </t>
  </si>
  <si>
    <t>Agrupamento de Escolas Professor Agostinho da Silva.</t>
  </si>
  <si>
    <t>Laboratório de Matemática</t>
  </si>
  <si>
    <t>Manutenção de três laboratórios, onde os alunos se deslocarão 45 minutos por semana, de acordo com o horário a definir, para a realização de atividades experimentais, de pesquisa, de aplicação e consolidação de conteúdos e apresentação dos produtos e sabe</t>
  </si>
  <si>
    <t>Alunos do 1.º, 2.º e 3.º Ciclos (exceto turmas PIEF)</t>
  </si>
  <si>
    <t>Prevenção do Insucesso e promoção de trabalho de estudo autónomo no 1º ciclo</t>
  </si>
  <si>
    <t>Com esta ação pretende-se a promoção do sucesso escolar através da aquisição de competências potenciadoras de resolução de problemas pessoais e sociais. Para tal serão aplicadas as seguintes estratégias: acompanhamento de crianças, através de atividades d</t>
  </si>
  <si>
    <t>Alunos do 1º ciclo.</t>
  </si>
  <si>
    <t>A Sala de Estudo será de frequência obrigatória para alunos do 3ºCiclo referenciados pelos Conselhos de Turma, embora esteja aberta a todos os alunos da escola. Funcionará dois a três dias por semana, preferencialmente com acompanhamento de docentes das á</t>
  </si>
  <si>
    <t>Ações de formação para pais/encarregados de educação e alunos</t>
  </si>
  <si>
    <t>Dinamização e promoção de ações de formação/sensibilização que contribuam para a formação dos pais/encarregados de educação em áreas de interesse de atuação com crianças e jovens. Promoção de ações de sensibilização para alunos, com vista à sua formação p</t>
  </si>
  <si>
    <t>Pais/encarregados de educação e alunos</t>
  </si>
  <si>
    <t>Gabinete de Gestão de Comportamentos</t>
  </si>
  <si>
    <t>O GGC é um gabinete que visa prestar apoio aos docentes e assistentes operacionais, de forma a dar resposta a falta de pontualidade e a problemáticas comportamentais graves evidenciadas por alunos que impeçam o prosseguimento normal da aula ou que coloque</t>
  </si>
  <si>
    <t xml:space="preserve">Alunos que manifestem problemas de pontualidade e de comportamentos incorretos graves. </t>
  </si>
  <si>
    <t>Gabinete de Apoio à Família e ao Aluno</t>
  </si>
  <si>
    <t>O GAFA consiste na prestação de apoio, integração e orientação no âmbito social, para alunos e encarregados de educação do Agrupamento, com recurso a diferentes metodologias e estratégias colaborativas/participadas entre os intervenientes, articulando com</t>
  </si>
  <si>
    <t>As minhas férias na Agostinho da Silva</t>
  </si>
  <si>
    <t xml:space="preserve">Ao longo do ano letivo, a equipa da Animação desenvolve atividades para os alunos, durante as interrupções letivas de Natal (articula com o 1º Ciclo), Páscoa e final do ano letivo (férias de verão). Pretende-se com estas atividades promover a preservação </t>
  </si>
  <si>
    <t>Alunos dos 1º, 2º e 3º Ciclos</t>
  </si>
  <si>
    <t>Projeto de Animação</t>
  </si>
  <si>
    <t>A Animação do 1º Ciclo será operacionalizada através de: dinamização dos recreios; apoio na dinamização da Biblioteca Escolar; apoio às turmas nos tempos livres entre as atividades extracurriculares; atividades a desenvolver após o término das AEC's; apoi</t>
  </si>
  <si>
    <t>Turmas PCA, CEF e PIEF</t>
  </si>
  <si>
    <t>Criação de turmas, tendo como finalidade dar resposta a alunos que apresentem dificuldades de aprendizagem, integração escolar ou estejam em situação de risco de abandono, daí que, na seleção dos alunos para integrar estas ofertas educativas, seja fundame</t>
  </si>
  <si>
    <t>O Programa de Tutoria integra os alunos que apresentem o seguinte perfil: dificuldades de aprendizagem; pouca motivação na realização das tarefas escolares; dificuldades de relacionamento com os adultos e com os demais colegas; persistência de comportamen</t>
  </si>
  <si>
    <t>Dinamização de diferentes grupos de equipa de Desporto Escolar, parte integrante do Projeto Educativo e Plano Anual de Atividades, perspetivado como um instrumento de inclusão e de promoção do sucesso escolar, privilegiando alunos que apresentem maiores r</t>
  </si>
  <si>
    <t>Alunos dos 2º e 3º Ciclos</t>
  </si>
  <si>
    <t>Conselho de Cooperação Educativa</t>
  </si>
  <si>
    <t>Gestão cooperada através de reflexão, discussão e debate conjunto dos incidentes registados. Decorrerá, sempre que se justifique, numa hora semanal de reunião entre o Diretor de Turma e a respetiva turma e em reuniões trimestrais entre os Delegados de Tur</t>
  </si>
  <si>
    <t xml:space="preserve">Turmas dos 2º e 3º Ciclos </t>
  </si>
  <si>
    <t>Cooperação Educativa entre as turmas do Agrupamento em articulação com a Câmara Municipal de Sintra</t>
  </si>
  <si>
    <t>O Projeto em articulação com a Câmara Municipal de Sintra é desenvolvido através de uma dinâmica estruturada, organizada e centrada no aluno de cada turma. Esta dinâmica será sustentada no desenvolvimento pessoal, social e cognitivo através de uma coopera</t>
  </si>
  <si>
    <t>Turmas do Agrupamento</t>
  </si>
  <si>
    <t>Ações de formação/sensibilização para pessoal docente e não docente</t>
  </si>
  <si>
    <t>Dinamização e promoção de ações de formação/sensibilização que visem o desenvolvimento pessoal e profissional de docentes e não docentes.</t>
  </si>
  <si>
    <t>Pessoal docente e não docente do Agrupamento</t>
  </si>
  <si>
    <t>A Oficina da Matemática  é operacionalizada durante o horário da turma, fora da sala de aula, direcionada a grupos homogéneos de alunos dos 5º e 7º anos que evidenciem dificuldades diagnosticadas na disciplina. Cada grupo será constituído por um número re</t>
  </si>
  <si>
    <t>Alunos dos 5º e 7º anos (exceto turmas PCA e PIEF)</t>
  </si>
  <si>
    <t>Ações de formação para docentes e educadores de infância na área da Matemática</t>
  </si>
  <si>
    <t>Dinamização e promoção de ações de formação que visem o desenvolvimento pessoal e profissional de docentes e educadores de infância na área da Matemática</t>
  </si>
  <si>
    <t>Educadores de Infância, docentes do 1º e de Matemática</t>
  </si>
  <si>
    <t>Laboratório de Português</t>
  </si>
  <si>
    <t>Criação de um laboratório com seis grupos, cinco com 2 vezes 45 minutos por semana, um com 1 vez 45 minutos por semana. Estes tempos serão definidos de forma a facilitar a participação do maior número de alunos do 5º e 7º anos. O número de alunos depender</t>
  </si>
  <si>
    <t>Alunos do  2.º e 3.º Ciclos (exceto turmas PIEF e PCA)</t>
  </si>
  <si>
    <t>Ação de monitorização e de avaliação do projeto educativo TEIP. A equipa de monitorização é composta por  um perito externo, a Diretora do Agrupamento, a Presidente do Conselho Geral, o Coordenador de projetos, os Coordenadores das ações TEIP e um represe</t>
  </si>
  <si>
    <t xml:space="preserve">Toda a comunidade educativa </t>
  </si>
  <si>
    <t>Matemática +</t>
  </si>
  <si>
    <t xml:space="preserve"> Ação que visa aumentar o sucesso na disciplina de matemática nos 2º,  4º  e 6ºanos através de duas  horas semanais  de coadjuvância,  em sala de aula, sem aumento da carga horária para o aluno e 9º ano com uma hora semanal de coadjuvância.               </t>
  </si>
  <si>
    <t>Alunos dos  2º,  4º ,  6º e 9º anos</t>
  </si>
  <si>
    <t>Português +</t>
  </si>
  <si>
    <t xml:space="preserve">Ação que visa aumentar o sucesso na disciplina de português no 1º e 2 ciclos através de  duas horas semanais de coadjuvância,  em sala de aula, sem aumento da carga horária para o aluno.                                                                     </t>
  </si>
  <si>
    <t>Alunos dos  2º,  4º  e 6ºanos</t>
  </si>
  <si>
    <t xml:space="preserve">Com Textos </t>
  </si>
  <si>
    <t>Esta ação visa possibilitar um acompanhamento mais estreito aos alunos com maiores dificuldades,
possibilitar aos alunos que revelam um bom desempenho irem mais longe e
aumentar o sucesso na disciplina de português. Na aula de português, uma vez por seman</t>
  </si>
  <si>
    <t xml:space="preserve">Alunos  dos 3º,  5º e 9  anos </t>
  </si>
  <si>
    <t xml:space="preserve">Com Números </t>
  </si>
  <si>
    <t>Esta ação pretende possibilitar o acompanhamento mais individualizado aos alunos de modo a desenvolver competências ao nível da compreensão e resolução de problemas. Na aula de matemática, uma vez por semana, uma parte dos alunos da turma agrupados por ní</t>
  </si>
  <si>
    <t>Alunos do 1º e 5º anos, duas turmas do  8º ano e duas do  9º ano</t>
  </si>
  <si>
    <t>Equipa de apoio ao aluno e família</t>
  </si>
  <si>
    <t>Equipa de apoio ao aluno e família - restruturação de uma equipa multidisciplinar que contribua para o sucesso educativo dos alunos em situação de exclusão social e escolar.                                                                              Esta</t>
  </si>
  <si>
    <t>Conhecer mais, integrar melhor</t>
  </si>
  <si>
    <t>Esta acção visa implementar estratégias que permitam aos alunos transitar do pré-escolar ao 1º ano e do 4ºano  ao 2º ciclo, minimizando os constrangimentos dessa transição (desconhecimento dos espaços, dos serviços, mais professores…).
Assenta em atividad</t>
  </si>
  <si>
    <t xml:space="preserve">Alunos, professores e pais da pré, 1º , 4º e 5ºanos </t>
  </si>
  <si>
    <t>VisualMat</t>
  </si>
  <si>
    <t xml:space="preserve">Esta ação visa melhorar os resultados na disciplina de matemática através da articulação curricular da disciplina de matemática  com Educação Visual.  Os conteúdos de geometria deverão ser trabalhados nas aulas de  EV.  </t>
  </si>
  <si>
    <t>Todos os alunos do 2º ciclo</t>
  </si>
  <si>
    <t>Acompanhamento de práticas: Reuniões quinzenais do núcleo operacional da equipa TEIP.  Articulação regular deste núcleo  com o  amigo crítico do ISCTE e deste núcleo com o Diretor e com os restantes elementos da equipa em sede de Conselho Pedagógico. Acom</t>
  </si>
  <si>
    <t>Todos os elementos da equipa TEIP e dos coordenadores de departamento;                               Todos os responsáveis por ações do plano de melhorias</t>
  </si>
  <si>
    <t>MAIS SUCESSO 4º ANO</t>
  </si>
  <si>
    <t xml:space="preserve">CODJUVAÇÃO / OFICINAS DE MATEMÁTICA E DE PORTUGUÊS NO 4º ANO:  </t>
  </si>
  <si>
    <t>ALUNOS DO 4º ANO DO 1º CICLO</t>
  </si>
  <si>
    <t>MAIS SUCESSO 6º ANO</t>
  </si>
  <si>
    <t>CODJUVAÇÃO / OFICINAS DE MATEMÁTICA E DE PORTUGUÊS NO 6º ANO: Coadjuvação de aulas e oficinas, nas disciplinas de Português e de Matemática, em horário letivo dos alunos.     Os grupos de alunos são organizados em função dos diagnósticos (inicial e trimes</t>
  </si>
  <si>
    <t>ALUNOS DO 6º ANO DO 2º CICLO</t>
  </si>
  <si>
    <t>MAIS SUCESSO 9º ANO</t>
  </si>
  <si>
    <t>CODJUVAÇÃO / OFICINAS DE MATEMÁTICA E DE PORTUGUÊS NO 9º ANO:    Coadjuvação de aulas e oficinas, nas disciplinas de Português e de Matemática, em horário letivo dos alunos.     Os grupos de alunos são organizados em função dos diagnósticos (inicial e tri</t>
  </si>
  <si>
    <t>ALUNOS DO 9 º ANO DO 3º CEB</t>
  </si>
  <si>
    <t>APOIO SOCIOEDUCATIVO 1º CEB</t>
  </si>
  <si>
    <t>Apoio socioeducativo a todos os alunos com atrasos e / ou dificuldades na aprendizagem nos 4 estabelecimentos escolares do 1º CEB.           O apoio será dado fora da sala de aula, nas disciplinas de português e de matemática, em horário letivo dos alunos</t>
  </si>
  <si>
    <t>ALUNOS DO 1º AO 3º ANO (1º CEB)</t>
  </si>
  <si>
    <t xml:space="preserve"> Continuação do programa de Tutorias 201213 para os alunos dos 2º e 3º ciclos do ensino básico, reforçando a articulação entre os DT, CT e GAAF .                                                  </t>
  </si>
  <si>
    <t>ALUNOS DO 2º E 3º CICLOS EM RISCO DE DESORGANIZAÇÃO DO PERCURSO ESCOLAR</t>
  </si>
  <si>
    <t>ANIMAÇÃO SOCIOEDUCATIVA E CULTURAL</t>
  </si>
  <si>
    <t>Animação de pátios, organização e dinamização de eventos desportivos, culturais e festivos, bem como de atividades extracurriculares em momentos de pausa letiva.
As atividades de animação serão realizadas em parceria com Professores, com a Associação de E</t>
  </si>
  <si>
    <t>Alunos do Agrupamento.</t>
  </si>
  <si>
    <t>APOIO A PRATICA PROFISSIONAL E PREVENÇÃO DO BURN OUT</t>
  </si>
  <si>
    <t>Ação de formação para grupo de 12 professores do Agrupamento, com vista à implementação de práticas profissionais mais científicas, bem como ao fortalecimento das competências pessoais, sociais e emocionais necessárias para um desenvolvimento profissional</t>
  </si>
  <si>
    <t>Professores que voluntariamente se inscrevam na ação.</t>
  </si>
  <si>
    <t>DESENVOLVIMENTO DE COMPETÊNCIAS</t>
  </si>
  <si>
    <t>Aplicação de programas de desenvolvimento de competências pessoais, sociais, emocionais e escolares em parceria com os educadores, professores titulares, diretores de turma e conselhos de turma.
No pré-escolar o programa terá sessões quinzenais de 60 minu</t>
  </si>
  <si>
    <t>Todos os alunos de pré-escolar (programa "Vou prá Escola");
Todos os alunos de 1º ano de escolaridade (programa "Brincar, Sentir e Crescer");
Todos os alunos de 4º ano de escolaridade (programa "Passo pró Passos");
Alunos de 2 turmas de 7º ano de escolari</t>
  </si>
  <si>
    <t xml:space="preserve">MEDIAÇÃO ESCOLA FAMILIA E COMUNIDADE </t>
  </si>
  <si>
    <t>Avaliação e acompanhamento psicopedagógico; Avaliação social; Acompanhamento familiar; Encaminhamento de alunos e/ou famílias considerados como de risco social e/ou educativo potenciando o trabalho em rede com parceiros e serviços da comunidade, com vista</t>
  </si>
  <si>
    <t>Alunos e Famílias do Agrupamento</t>
  </si>
  <si>
    <t>Esta ação irá ser implementada pela equipa TEIP III com o intuito de a par e passo estar ao corrente de todas as ações implementadas por forma a se necessário corrigir e/ou modificar o necessário.</t>
  </si>
  <si>
    <t>Equipa TEIP III ; responsáveis por cada ação; intervenientes por ação</t>
  </si>
  <si>
    <t>Articulação de Ciclos e Departamentos</t>
  </si>
  <si>
    <t xml:space="preserve">A articulação entre as várias etapas do percurso educativo implica uma sequencialidade progressiva, conferindo a cada etapa a função de completar, aprofundar e alargar a etapa anterior, numa perspetiva de continuidade e unidade global de educação/ensino.
</t>
  </si>
  <si>
    <t>Professores titulares/diretores de turma e coordenadores de disciplina e de departamento do Pré-Escolar ao 12º Ano de Escolaridade</t>
  </si>
  <si>
    <t xml:space="preserve">Sabendo que em contexto escolar, Educar para a Saúde consiste em dotar as crianças e os jovens de conhecimentos, atitudes e valores que os ajudem a fazer opções e a tomar decisões adequadas à sua saúde e ao seu bem-estar físico, social e mental, bem como </t>
  </si>
  <si>
    <t>Alunos e encarregados de educação do ensino básico e restante comunidade educativa</t>
  </si>
  <si>
    <t>Orientação Educativa</t>
  </si>
  <si>
    <t>A Orientação Educativa alicerçada na experiência docente e técnica e nas condições idóneas e humanas dos intervenientes, que pretende responder a  quatro níveis:
ORIENTAÇÃO ESCOLAR: Orientação / encaminhamento e apoio do percurso escolar à medida das nece</t>
  </si>
  <si>
    <t>Alunos sinalizados por risco de abandono, absentismo, indisciplina,  dificuldade de organização, falta de métodos e hábitos de estudo e de trabalho, dificuldades de integração ou outros, dificuldades gerais e específicas de aprendizagem e problemática emo</t>
  </si>
  <si>
    <t>Nossa Escola…Nossa Esperança…</t>
  </si>
  <si>
    <t>Este projeto visa a consolidação do Agrupamento enquanto unidade orgânica una e coerente, bem como a melhoria da sua imagem entre todos os agentes educativos e restante comunidade escolar, numa clara aposta nos valores que reforçam a dignidade da pessoa h</t>
  </si>
  <si>
    <t>Sempre a Aprender</t>
  </si>
  <si>
    <t>Este programa possibilita que os Pais/EE/Familia dos alunos desenvolvam, aprofundem e solidifiquem os seus conhecimentos gerais nas temáticas da Saúde, Justiça/Segurança e Educação, através de ações de informação e sensibilização. Neste sentido, o program</t>
  </si>
  <si>
    <t>Pessoal Docente e Não Docente; Pais/EE/Familias dos alunos do Agrupamento de Escolas.</t>
  </si>
  <si>
    <t xml:space="preserve"> Sentir, Pensar e Agir</t>
  </si>
  <si>
    <t xml:space="preserve">
Esta ação visa elaborar atividades de promoção de Competências Pessoais e Sociais (de grupo e/ou individualizadas)
1ª Fase (durante o 1º período letivo) – Realização de um levantamento/diagnóstico dos alunos com comportamentos de risco, feito pelas técni</t>
  </si>
  <si>
    <t>Alunos do 1º ciclo ao Secundário que apresentem comportamentos de risco reincidentes ou factores de risco para os desenvolver.</t>
  </si>
  <si>
    <t>Animação Viva</t>
  </si>
  <si>
    <t>Projeto “Animação Viva” - Realização e implementação de um programa de atividades lúdicas pedagógicas nos recreios/ pátios durante os intervalos das aulas. Este programa será elaborado pela equipa TEIP e GAAF, tendo a participação e colaboração, de três a</t>
  </si>
  <si>
    <t>Alunos da Escola EB1 Nº 3 de Sacavém, Escola EB 2,3 Bartolomeu Dias e Escola Secundária de Sacavém</t>
  </si>
  <si>
    <t xml:space="preserve"> Espaço Varius</t>
  </si>
  <si>
    <t>Este espaço pretende satisfazer não só as lacunas sentidas a nível da gestão da ocupação dos tempos, em período letivo e não letivo, dos alunos com comportamentos desviantes e/ou risco bem como a todos os outros, funcionando como espaço lúdico e de aprend</t>
  </si>
  <si>
    <t>Alunos dos 2º e 3º Ciclos do Ensino Básico e Secundário</t>
  </si>
  <si>
    <t>Raiz</t>
  </si>
  <si>
    <t>Sendo a educação pré-escolar a primeira etapa da educação básica no processo de educação ao longo da vida, este projeto surge no âmbito da articulação entre ciclos, como medida de intervenção condicionada pela necessidade de melhorar os resultados a Matem</t>
  </si>
  <si>
    <t>Por ordem intervenção prioritária: crianças sinalizadas da Educação pré-escolar (que estejam para transitar para o 1º ano); alunos sinalizados 1º e 2ºanos.</t>
  </si>
  <si>
    <t>Soma Mais</t>
  </si>
  <si>
    <t>Esta ação pretende, à luz do projeto turma +, melhorar o desempenho escolar de todos os alunos promovendo a integração sócio – escolar, pelo incremento da autoestima, potencializando facilidades, superando dificuldades e melhorando o ritmo de trabalho e a</t>
  </si>
  <si>
    <t>Turmas de 5º e 7º ano nas disciplinas de Língua Portuguesa e Matemática</t>
  </si>
  <si>
    <t>Português Língua Não Materna</t>
  </si>
  <si>
    <t xml:space="preserve">
As grandes mudanças de carácter linguístico e cultural verificadas na sociedade portuguesa, em consequência do crescente número de imigrantes provenientes dos mais diversos países, têm-se feito sentir nos diferentes níveis de ensino. Considera-se, pois, </t>
  </si>
  <si>
    <t>Todos os alunos para quem o Português não é a língua materna e que não tenham ainda atingido o nível avançado</t>
  </si>
  <si>
    <t>Ensinar a Ensinar</t>
  </si>
  <si>
    <t>Este programa pretende envolver e co-responsabilizar os pais menos paticipantes no percurso escolar dos seus educandos, promovendo ações individualizadas e/ou de grupo com os mesmos. 
Estas ações visam numa 1ª fase, os atendimentos individualizados aos pa</t>
  </si>
  <si>
    <t xml:space="preserve"> Alunos e Pais/EE/Familia de alunos do 1º, 2º e 3º ciclo com aproveitamento escolar fraco nas disciplinas de Lingua Portuguesa, Lingua Não Materna e Matematica cujos pais desses alunos sejam sinalizados por falta ou ausência de acompanhamento escolar aos </t>
  </si>
  <si>
    <t>Cumplicidades</t>
  </si>
  <si>
    <t>Realização de permutas nas diferentes disciplinas da turma entre os professores do 1º ciclo visando a melhoria dos resultados escolares através da rentabilização das potencialidades de cada docente, quer pela sua área de especialização quer pela sua aptid</t>
  </si>
  <si>
    <t>Turmas do 1º ciclo</t>
  </si>
  <si>
    <t>“Porquê?”</t>
  </si>
  <si>
    <t>Esta ação surge tendo como princípios fundantes o Projeto Educativo do Agrupamento de Escolas Eduardo Gageiro que define “a formação pessoal na dupla dimensão individual e social, as aquisições básicas e intelectuais fundamentais e a formação para a cidad</t>
  </si>
  <si>
    <t>Turmas do 1º CEB</t>
  </si>
  <si>
    <t>Monitorização e Avaliação - Continuação de recolha de dados Estatísticos quantitativos e de dados qualitativos que nos permitam analisarem, avaliar e intervir nos processos escolares, nomeadamente nas aprendizagens</t>
  </si>
  <si>
    <t>Agrupamento e parceiros externos</t>
  </si>
  <si>
    <t>Novo Modelo de Ensino</t>
  </si>
  <si>
    <t>Continuação da implementação do novo modelo de ensino que tem por base O ritmo de aprendizagens dos alunos; a individualização dos conteúdos e competências para cada aluno; a responsabilização do aluno e Encarregado de Educação; a formação em competências</t>
  </si>
  <si>
    <t>Ensino básico</t>
  </si>
  <si>
    <t>Acompanhar os alunos do 2º e 3º ciclos com dificuldadesem métodos de estudo, planeamento e organização do trabalho.</t>
  </si>
  <si>
    <t>Alunos do 2º e 3º ciclos sinalizados por correrem o risco de insucesso escolar</t>
  </si>
  <si>
    <t>Apoiar os alunos com dificuldades de aprendizagem. O modelo a implementar será decidio entre o PPT e o professor de apoio de acordo com as características de cada aluno sinalizado.</t>
  </si>
  <si>
    <t>1º Ciclo</t>
  </si>
  <si>
    <t>SEAE - Serviços Especializados de Ação Educativa</t>
  </si>
  <si>
    <t>Gabinete de intervenção a alunos sinalizados pelos professores ao longo do ano lectivo. Gabinete composto pelos docentes de Ensino Especial, Psicologo e assistente social e professor coordenador do projeto para a saude escolar.
Estes serviços colaboram co</t>
  </si>
  <si>
    <t>GIC - Gabinete de Intervenção Comportamental</t>
  </si>
  <si>
    <t>Gabinete de intervenção com alunos que tenham ordem de saida de sala de aula ou alunos sinalizados por comportamentos inadequados em sala de aula. Aplicação do MIC (Modelo de Intervenção Comportamental) ou modelo EPIS ou uma terceira alternativa de acordo</t>
  </si>
  <si>
    <t>Alunos do 2º e 3º ciclos com ordem de saida de sala de aula ou sinalizados pelos professores por comportamentos inadequados</t>
  </si>
  <si>
    <t>Construção de um plano de estudos com base na Nova metodologia de ensino</t>
  </si>
  <si>
    <t>Cada departamento terá que apresentar um documento que relacione as metas de aprendizagem, com as atividades a desenvolver em cada guião, com as estratégias a utilizar e as formas de avaliação. Este documento será orientador para os professores, podendo s</t>
  </si>
  <si>
    <t>Açoes de sensibilização para os EE</t>
  </si>
  <si>
    <t xml:space="preserve">Realização de ações de sensibilização para os EE, de forma a perceberem melhor o novo modelo e qual a melhor forma de acompanhar os seus educandos no seu percurso escolar. </t>
  </si>
  <si>
    <t>EE</t>
  </si>
  <si>
    <t>Realização de reuniões mensais com os responsáveis/intervenientes das ações - equipa multidisciplinar.</t>
  </si>
  <si>
    <t>Docentes, técnicos e parceiros externos.</t>
  </si>
  <si>
    <t>Par Pedagógico de Português e Matemática no 1º Ciclo do Ensino Básico nas duas Escolas do 1º CEB com JI, com maior incidência nas turmas com maiores dificuldades. Utilização de técnicas de memorização como meio facilitador do estudo. Não se incluem os alu</t>
  </si>
  <si>
    <t>Alunos do 2º, 3º e 4º anos</t>
  </si>
  <si>
    <t>Os alunos serão diferenciados por níveis de conhecimento, havendo um reforço de aprendizagens nas áreas de Português e Matemática, em ilhas de conhecimento a desenvolver no Apoio ao Estudo e ainda, em núcleos suplementares para a Matemática e o Português.</t>
  </si>
  <si>
    <t>1.º e 2.º ciclo</t>
  </si>
  <si>
    <t>Apoio educativo individualizado e/ou em pequenos grupos, em contexto sala de aula a alunos que apresentam maiores dificuldades. Formação dos grupos realizada consoante o nível de escolaridade e os conteúdos a trabalhar.</t>
  </si>
  <si>
    <t>Projeto "Ano Zero"</t>
  </si>
  <si>
    <t>Por aplicação dos teste de proficiência linguística, os alunos cujo nível de proficiência é o mais baixo, demostrativo da fragilidade do domínio do Português, são colocados a conselho de escola e com anuência  dos Encarregados de Educação em turmas cuja a</t>
  </si>
  <si>
    <t xml:space="preserve">Alunos estrangeiros recém-chegados (Ensino Básico) </t>
  </si>
  <si>
    <t xml:space="preserve">Par Pedagógico em Português e Matemática nas turmas de 5.º e 6.º Ano para reforço das aprendizagens. Criação de dinâmicas de trabalho em contexto sala de aula 2 horas por semana. O trabalho será desenvolvido de acordo com os níveis de aprendizagem. O par </t>
  </si>
  <si>
    <t>Alunos do 2.º Ciclo</t>
  </si>
  <si>
    <t>Reforço das Aprendizagens</t>
  </si>
  <si>
    <t>Reforço das aprendizagens de Português e Matemática no 6º e 9º anos, através do seu apoio à turma feito pelo professor da disciplina em contramancha. Criança de oficinas de trabalho para reforço das aprendizagens de Português e Matemática. Este reforço da</t>
  </si>
  <si>
    <t>Alunos do 6º e 9º Anos</t>
  </si>
  <si>
    <t>Tuturias a alunos do 2º CEB, realizadas por alunos dos Cursos Profissionais de Apoio à Infância, sob orientação da respetiva coordenadora e de alguns professores previamente escolhidos.</t>
  </si>
  <si>
    <t>Co-Docências</t>
  </si>
  <si>
    <t>Co-docência em Ciências Naturais/Matemática e História/Português, em regime de  oficinas e clubes. Será feito "uso" dos docentes do grupo 230 e 300 com vista a uma maior especialização no 2.º e 3.º ciclos.</t>
  </si>
  <si>
    <t>Desenvolvimento de competências pessoais e sociais</t>
  </si>
  <si>
    <t>Trabalho relevante da Equipa Técnica Multidisciplinar a alunos de risco e suas familias, através de um acompanhamento diário e de sessões   de sensibilização no combate ao desinvestimento escolar e social.</t>
  </si>
  <si>
    <t>Preveção e combate de situações de risco</t>
  </si>
  <si>
    <t>Visitas domiciliárias pela Técnica de Serviço Social em resposta a sinalizações de alunos em situações de risco (absentismo; abandono; carências alimentares, de saúde e de higiene; maus tratos,…) em articulação com Órgão de Gestão e Diretores de turma.</t>
  </si>
  <si>
    <t xml:space="preserve">Apoio Educativo a alunos com Necessidades Educativas Especiais </t>
  </si>
  <si>
    <t>Identificação e acompanhemento de alunos com manifestas dificuldades de aprendizagens passíveis de integrar o Decreto - Lei 3/2008.</t>
  </si>
  <si>
    <t>Ofertas Educativas diferenciadas</t>
  </si>
  <si>
    <t>Despiste, encaminhamento e acompanhamento dos alunos sem motivação escolar para o ensino regular, para percursos alternativos. Cabe à Escola encontrar e acompanhar os estágios e o 1º ano de vida laboral.</t>
  </si>
  <si>
    <t>Alunos do Ensino Básico (3º CEB) e do Ensino Secundário</t>
  </si>
  <si>
    <t>Turmas Diferenciadas</t>
  </si>
  <si>
    <t>Organização diferenciada de turmas no Ensino Básico de acordo com as capacidades e ritmos de aprendizagem. Construção de PCT's adequados à turma e incremento de apoios digiridos à turma.</t>
  </si>
  <si>
    <t>Alunos do Ensino Básico (do 1º ao 3º Ciclos)</t>
  </si>
  <si>
    <t>Unidades de Ensino Estruturado</t>
  </si>
  <si>
    <t>Em articulação com a Autarquia, mante a Unidade do 1º CEB e dar-lhe continuidade na escola Sede do Agrupamento, em resposta às necessidades educativas e sociais da Comunidade do Concelho.</t>
  </si>
  <si>
    <t>Alunos do 1º e 2º Ciclos</t>
  </si>
  <si>
    <t>Processos de legalização</t>
  </si>
  <si>
    <t>Levantamento, apoio e encaminhamento de alunos ilegalizados para SEF (Serviço de Estrangeiros e Fronteiras). Apoio jurídico.</t>
  </si>
  <si>
    <t xml:space="preserve">Face ao horário alargado do trabalho dos pais e para ocupação lúdico-pedagógica e de reforço de saberes adquiridos em contexto sala de aula, a escola oferece uma série de apoios, oficinas pedagógicas, clubes e várias modalidades desportivas para além das </t>
  </si>
  <si>
    <t>Melhoria do atendimento às Famílias - Serviços Administrativos</t>
  </si>
  <si>
    <t>Alargamento do horário dos Serviços Administrativos compatível com os horários da comunidade ( 1 dia útil aberto até às 20h) e Sábados das 9h às 13h.</t>
  </si>
  <si>
    <t>Escola - Ponto de Encontro</t>
  </si>
  <si>
    <t>Abertura da escola para o exterior, através da realização de encontros, atividades, exposições e feiras organizadas por alunos com supervisão docente e com a participação de toda a comunidade.</t>
  </si>
  <si>
    <t>Alunos e famílias, comunidade e parceiros</t>
  </si>
  <si>
    <t xml:space="preserve">3.1. Monitorização e Avaliação: Melhoria dos pontos fracos identificados no projeto; Gestão dos recursos materiais, humanos e financeiros de acordo com o estabelecido; Aquisição de novos conhecimentos através de experiências partilhadas. </t>
  </si>
  <si>
    <t>pessoal docente e parceiros</t>
  </si>
  <si>
    <t>3.2.   Monitorização e avaliação constante e eficaz do projeto entre pares. Comparação de resultados entre os dois modelos utilizados. Análise dos pontos fracos e reformulação de estratégias. Gestão dos recursos materiais e humanos e partilha de experiênc</t>
  </si>
  <si>
    <t>docentes do 1.º ciclo.</t>
  </si>
  <si>
    <t>3.3. Formação em contexto: exige, por parte de todos os agentes educativos, uma disponibilidade para abraçar novos projectos.   De modo a proporcionar meios para esta aprendizagem, deve ser feita  uma gestão rigorosa dos recursos , quer sejam
humanos, que</t>
  </si>
  <si>
    <t>Pessoal docente, não docente</t>
  </si>
  <si>
    <t>1.1. percursos curriculares alternativos</t>
  </si>
  <si>
    <t>1.1. Percursos Curriculares Alternativos: Dar continuidade à diversificação da oferta educativa, com o prosseguimento das turmas PCA (continuidade de 2º ciclo e 3.º ciclo segundo ano), para prevenir comportamentos desviantes, reduzir o nível de absentismo</t>
  </si>
  <si>
    <t>alunos do 2.º e 3.º ciclo</t>
  </si>
  <si>
    <t>1.2. curso vocacional</t>
  </si>
  <si>
    <t xml:space="preserve">1.2. Curso Vocacional: dar continuidade à diversificação da oferta educativa, com a implementação de um curso vocacional (introdução às ciências da saúde), para prevenir comportamentos desviantes, reduzir o nível de absentismo e abandono, aumentar a taxa </t>
  </si>
  <si>
    <t>1.3.PLNM para 1.ºciclo</t>
  </si>
  <si>
    <t>1.3. PLNM para o 1.º ciclo: Confrontados com o aumento do número de crianças provenientes de outros países e que, em muitos casos só dominam a língua de origem, desejamos criar as condições favoráveis para a sua inclusão pessoal, social, emocional e cogni</t>
  </si>
  <si>
    <t>Todos os docentes do 1º ciclo e alunos que necessitam de PLNM.</t>
  </si>
  <si>
    <t>1.4. Projetos especificos de apoio escolar a alunos abrangidos pelo Dec. Lei 3/2008</t>
  </si>
  <si>
    <t>1.4. Projetos especificos de apoio escolar a alunos abrangidos pelo Dec. Lei 3/2008: existe um número considerável de alunos que necessita de beneficiar de apoio direto e tal não é viável devido ao número de docentes de ensino especial existente (apenas 2</t>
  </si>
  <si>
    <t>Alunos abrangidos pelo Dec. Lei 3/2008</t>
  </si>
  <si>
    <t>1.5Programa de apoio à superação de dificuldades</t>
  </si>
  <si>
    <t>1.5. Programa de apoio à superação de dificuldades: No último ano letivo, os alunos do 2º e 3º ciclo, com maiores dificuldades de aprendizagem, beneficiaram de apoio/ou acompanhamento mais frequente por parte dos professores de apoio, em Português, Matemá</t>
  </si>
  <si>
    <t>Alunos (2º e 3º ciclo) e docentes</t>
  </si>
  <si>
    <t>1.6Programa de orientação escolar e vocacional</t>
  </si>
  <si>
    <t>1.6. Programa de orientação escolar e vocacional para alunos de 9.º ano: A nossa escola insere-se num meio sócioeconomico carenciado. Os  alunos muitas vezes têm idades superiores às adequadas ao nível de escolaridade que frequentam, várias retenções e mo</t>
  </si>
  <si>
    <t>alunos de 9.º ano, PCA e alunos para encaminhamento</t>
  </si>
  <si>
    <t>1.7 À descoberta da Matemática</t>
  </si>
  <si>
    <t>Motivar os alunos (1º, 2º e 3º ciclos) para a aprendizagem, nomeadamente através de atividades periódicas; Envolver pais e encarregados de educação no contexto escolar. Pretende-se, ainda, dinamizar diversas ações, salientando diferentes temáticas em cont</t>
  </si>
  <si>
    <t>Alunos dos diversos anos do  1.º, 2.º e 3.º ciclos e respetivos pais e encarregados de educação.</t>
  </si>
  <si>
    <t>1.8 Programa de apoio À superação das dificuldades</t>
  </si>
  <si>
    <t>1.8. Programa de apoio à superação de dificuldades: No próximo ano letivo pretendemos criar um modelo (modelo A), contemplando no mínimo, 12 das 32 turmas do 1.º ciclo em que os docentes, organizados em pares, trocam de sala para lecionar conteúdos especí</t>
  </si>
  <si>
    <t>Todos os  alunos e docentes do 1.º ciclo do ensino básico</t>
  </si>
  <si>
    <t>2.1GAAF</t>
  </si>
  <si>
    <t xml:space="preserve"> 2.1. GAAF: Gabinete de apoio ao aluno e à família; para integração social de todos os alunos, e para a melhoria do ambiente escolar. </t>
  </si>
  <si>
    <t>2.2GID</t>
  </si>
  <si>
    <t>2.2. GID: Gabinete de intervenção disciplinar; para redução da conflitualidade no espaço escolar. Funciona durante a atividade letiva do 2.º e 3.º ciclo (das 8:00 às 18:15),  numa sala específica, que acolhe os alunos com comportamentos desajustados ou pe</t>
  </si>
  <si>
    <t>2.3Prevenção e combate à indisciplina no 1.º ciclo</t>
  </si>
  <si>
    <t>2.3.  Prevenção e combate à indisciplina no 1.º ciclo: A indiciplina deve ser compreendida na sua complexidade, entendendo-se em cada caso, a conjugação de fatores sociais, institucionais, pedagógicos, afetivos e relacionais. Ao longo dos anos, verificamo</t>
  </si>
  <si>
    <t>Todos os  alunos e docentes do 1.º ciclo do ensino básico; psicólogo do agrupamento, técnico de serviço social e animador.</t>
  </si>
  <si>
    <t>4.1 Envolvimento e responsabilização dos pais/EE</t>
  </si>
  <si>
    <t>4.1. Envolvimento e responsabilização dos pais/EE: Trabalho colaborativo com o "Nucleo de Associações de Pais do Agrupamento Ruy Belo" (Naparb), para fomentar a participação ativa e responsabilizante e envolver os pais e EE nas atividades escolares.</t>
  </si>
  <si>
    <t>Professores, pais e encarregados de educação</t>
  </si>
  <si>
    <t>4.2 Formação parental</t>
  </si>
  <si>
    <t>4.2. Formação parental: desenvolver um conjunto de ações de sensibilização destinadas a pais e encarregados de educação</t>
  </si>
  <si>
    <t>Construção de um sistema de monitorização dos resultados escolares, baseado em critérios e instrumentos a definir e num banco de registo de dados a desenvolver, afetando um docente de informática (15h)</t>
  </si>
  <si>
    <t>Criar um plano de formação baseado nos pontos fracos / necessidades manifestadas para docentes, assistentes operacionais e pais/EE's, em articulação com o Centro de Formação e o ISCTE/IUL</t>
  </si>
  <si>
    <t>Docentes, assistentes operacionais e pais/Ees</t>
  </si>
  <si>
    <t xml:space="preserve">Criação de uma equipa multidisciplinar (Educador(a) Social, professora destacada na CPCJ, e psicólogo(a)) </t>
  </si>
  <si>
    <t>Alunos/famílias das três escolas, sinalizados ou a sinalizar</t>
  </si>
  <si>
    <t>SPO - Serviço de Psicologia e orientação</t>
  </si>
  <si>
    <t>Avaliação e apoio a alunos sinalizados, dinamização de uma oficina de competências  pessoais e sociais  em articulação com o GAAF e desenvolvimento de um programa de orientação escolar e profissional .</t>
  </si>
  <si>
    <t>Alunos das três escolas</t>
  </si>
  <si>
    <t>Vem dançar</t>
  </si>
  <si>
    <t>Vem dançar - atividade em componente não curricular</t>
  </si>
  <si>
    <t>Ação tutorial</t>
  </si>
  <si>
    <t>Criação de uma bolsa de Tutores para acompanhamento de alunos que manifestem dificuldades de integração, incidência de comportamentos disruptivos e/ou desmotivação/ desinteresse pelas atividades curriculares</t>
  </si>
  <si>
    <t>Mediação Escola - Família</t>
  </si>
  <si>
    <t>Acompanhamento de famílias em situação de risco social ou fraca participação na vida escolar dos seus educandos, através do GAAF, e envolvendo a Associação de Pais e Encarregados de Educação nas atividades promovidas pela Escola</t>
  </si>
  <si>
    <t>Apoio à melhoria das aprendizagens</t>
  </si>
  <si>
    <t>Apoio à melhoria das aprendizagens nas disciplinas de português e matemática a alunos do 1º ano (4h / turma), 2º ano (5h /  turma) e 4º ano (5h / turma), para grupos de homogeneidade relativa, dentro ou fora da sala de aula.</t>
  </si>
  <si>
    <t>Alunos das três escolas do 1º, 2º e 4º anos</t>
  </si>
  <si>
    <t>Apoio à melhoria das aprendizagens nas disciplinas de português e matemática a alunos do 6º ano (4 horas / turma) para grupos de homogeneidade relativa, dentro ou fora da sala de aula.</t>
  </si>
  <si>
    <t xml:space="preserve">Apoio à melhoria das aprendizagens nas disciplinas de português e matemática a alunos do 9º ano (2h / turma), para grupos de homogeneidade relativa, dentro ou fora da sala de aula </t>
  </si>
  <si>
    <t xml:space="preserve">Apoio à melhoria das aprendizagens na disciplina de matemática a alunos do 7º e 8º anos  (2h / turma), para grupos de homogeneidade relativa, dentro ou fora da sala de aula </t>
  </si>
  <si>
    <t>Alunos do 7º e 8º anos</t>
  </si>
  <si>
    <t>Todos os professores</t>
  </si>
  <si>
    <t>Implementação de onservatório de qualidade para conceção e aplicação de novos instrumentos de monitorização</t>
  </si>
  <si>
    <t>Turmas + (1ºCiclo)</t>
  </si>
  <si>
    <t>Esta ação destina-se a dar continuidade e aprofundar o trabalho desenvolvido no ano letivo anterior e que deu tão positivos resultados, flexibilizando a gestão do grupo turma e aprofundando o acompanhamento individualizado das aprendizagens.
Pretende-se t</t>
  </si>
  <si>
    <t>Jardim-de-infância, 1º ciclo (2º e 4º anos)</t>
  </si>
  <si>
    <t>Turmas + (6º ano)</t>
  </si>
  <si>
    <t>Esta ação destina-se a flexibilizar a gestão do grupo turma e aprofundar o acompanhamento individualizado nas aprendizagens da Língua Portuguesa e Matemática.</t>
  </si>
  <si>
    <t>Turmas do 6º ano</t>
  </si>
  <si>
    <t>Turmas + (Língua Portuguesa e Matemática) -9º ano</t>
  </si>
  <si>
    <t>Esta ação destina-se a flexibilizar a gestão do grupo turma e aprofundar o acompanhamento individualizado nas aprendizagens da Língua Portuguesa.</t>
  </si>
  <si>
    <t>Turmas do 9º ano de escolaridade</t>
  </si>
  <si>
    <t>Esta ação destina-se a adr continuidade ao trabalho desenvolvido no ano anterior, funciona após as atividades letivas regulares e o seu funcionamento induz a um trabalho mais colaborativo e a uma maior articulação entre professores e diretor de turma.</t>
  </si>
  <si>
    <t>Todos os alunos do 5º ao 12º ano.</t>
  </si>
  <si>
    <t>GAAF (Gabinete de Apoio ao Aluno e à Família)</t>
  </si>
  <si>
    <t>Este gabinete pretende ser um espaço de apoio ao aluno, ao professor e à família, exercendo as suas funções dentro da escola mas também na comunidade. Este apoio passa pelo trabalho com os professores, alunos e famílias no combate ao abandono e absentismo</t>
  </si>
  <si>
    <t xml:space="preserve">1 - Alunos (e suas famílias) do ensino básico e secundário em risco de abandono precoce, com absentismo, problemas de indisciplina, biológicos ou sócio-familiares
2- Alunos do Jardim-de-infância onde se continuará o trabalho iniciado no ano transacto </t>
  </si>
  <si>
    <t>Esta ação visa um acompanhamento aprofundado dos alunos e das famílias que têm apresentado maior dificuldade na obtenção  de resultados escolares satisfatórios e cujo diagnóstico aponta para causas múltiplas e transversais</t>
  </si>
  <si>
    <t>100 (cem) alunos (e suas famílias) que em 2012/13 estão na seguinte situação: 
(1) alunos do básico que abandonaram, anularam a matrícula ou foram excluídos por faltas; 
(2) alunos  que apresentaram o mais baixo grau de consistência do projeto escolar (in</t>
  </si>
  <si>
    <t>Esta ação destina-se a dar continuidade ao acompanhamento tutorial de 20 alunos que já tiveram este tipo de acompanhamento individualizado no ano letivo anterior e aos 30 alunos do ensino básico e secundário que no ano letivo passado registaram os mais gr</t>
  </si>
  <si>
    <t xml:space="preserve">50 alunos já identificados (20 em continuidade de acompanhamento) e 30 a iniciar. Após o segundo ano de desenvolvimento do projeto tutorias no agrupamento conclui-se que cada tutor apenas deve ter até 2 tutorandos, para o sucesso da intervenção. Devido à </t>
  </si>
  <si>
    <t>Esta ação destina-se a providenciar um acompanhamento  dos alunos que manifestem problemas a nível do comportamento, quer em pátio durante os intervalos letivos quer na resolução de conflitos surgidos em sala de aula. Formar alunos com perfil para a super</t>
  </si>
  <si>
    <t>Alunos do 1º Ciclo e Pré-escolar</t>
  </si>
  <si>
    <t>Treino de competências pessoais e sociais</t>
  </si>
  <si>
    <t>Esta ação destina-se a desenvolver competências pessoais, sociais e avançadas (na relação com o mundo e os outros), através de dinâmicas de grupo, com o objetivo de potenciar o nível de atenção, a concentração e a motivação escolar dos alunos identificado</t>
  </si>
  <si>
    <t>Duas (2) turmas do 1º ciclo,  duas (2) turmas do 2º ciclo e uma (1) turma CEF, onde ocorreu maior incidência de problemas de comportamento no ano letivo anterior.</t>
  </si>
  <si>
    <t>O bairro vai à escola</t>
  </si>
  <si>
    <t>Com esta ação pretende-se articular a ação da escola, tanto internamente (Projecto TEIP, SPO, PES, Ass. Pais) como externamente (Saúde escolar, Junta Freg. Falagueira, Proj. A Rodar, Gabinete do Bairro do Casal do Silva, CPCJ). Embora a escola já articule</t>
  </si>
  <si>
    <t xml:space="preserve">Professores, famílias; parceiros </t>
  </si>
  <si>
    <t xml:space="preserve">Acompanhamento e avaliação do Projeto TEIP do Agrupamento de Escolas D. João V;     Aperfeiçoamento das modalidades de formação interna com recurso a docentes da Escola-sede sob a supervisão da perita externa;    Articulação vertical entre docentes do 1º </t>
  </si>
  <si>
    <t>Docentes do Agrupamento de Escolas D. João V (1º Ciclo e 2º Ciclo)</t>
  </si>
  <si>
    <t>Projeto "Sucesso para o Futuro - 1º Ciclo"</t>
  </si>
  <si>
    <t xml:space="preserve">Turmas em que existe rotatividade dos alunos ao longo do ano letivo, de forma a permitir a constituição de grupos de trabalho de acordo com as competências já adquiridas ou com as dificuldades de aprendizagem diagnosticadas pelos professores de Português </t>
  </si>
  <si>
    <t>Universo dos alunos dos 1º e 2º anos de escolaridade do Agrupamento;</t>
  </si>
  <si>
    <t>Projeto "Sucesso para o Futuro - 2º Ciclo"</t>
  </si>
  <si>
    <t>Universo dos alunos do 5º ano de escolaridade do Agrupamento;</t>
  </si>
  <si>
    <t>Projeto "Grupos de Homogeneidade Relativa"</t>
  </si>
  <si>
    <t>Criação de grupos diferenciados de acordo com os níveis de aprendizagem, permitindo um desenvolvimento mais eficaz do processo de ensino-aprendizagem; dentro do horário letivo das turmas, os alunos sinalizados pelo professor-titular são objeto de pedagogi</t>
  </si>
  <si>
    <t>Alunos do 8º ano de escolaridade do Agrupamento</t>
  </si>
  <si>
    <t>Ação de Formação para docentes do 1º Ciclo</t>
  </si>
  <si>
    <t>Ação "A Aritmética da Alice ao João" a desenvolver na Escola EB1/JI Alice Vieira com periodicidade bimensal com os professores do 1º ciclo na área da didática da Matemática, dinamizada por um professor do 2º e 3º ciclos do quadro do Agrupamento com especi</t>
  </si>
  <si>
    <t>Professores do 1º Ciclo do Agrupamento</t>
  </si>
  <si>
    <t>Projeto "Preparar os Exames do 6º ano"</t>
  </si>
  <si>
    <t>Designação de uma bolsa de professores de Português e Matemática do 3º Ciclo do Ensino Básico e do Ensino Secundário que apoiam grupos de alunos sinalizados pelos conselhos de turma, visando a sua preparação para os exames nacionais do 2º Ciclo nas discip</t>
  </si>
  <si>
    <t>Programa de Apoio às Aprendizagens em Física e Química (PAAFQ)</t>
  </si>
  <si>
    <t xml:space="preserve">PAAFQ : o professor apoia, em regime de coadjuvância com o professor-titular da turma os alunos com dificuldades de aprendizagem na disciplina de FQ do 3º Ciclo do Ensino Básico;                                                                             </t>
  </si>
  <si>
    <t>Alunos do 8º e 9º anos de escolaridade do Agrupamento;</t>
  </si>
  <si>
    <t>Tutorias Psicosociais (Gabinete Espaço MAIS)</t>
  </si>
  <si>
    <t xml:space="preserve">Acompanhamentos individuais semanais onde são trabalhadas competências:
* pessoais 
*  relacionais 
* motivacionais 
*de  auto-regulação 
* de organização de métodos e hábitos
Mediação de conflitos
Baseado nas evidências dos resultados obtidos este ano </t>
  </si>
  <si>
    <t xml:space="preserve">Alunos que evidenciaram problemas de indisciplina, absentismo, abandono escolar  e de integração </t>
  </si>
  <si>
    <t>Ações de Formação para Docentes</t>
  </si>
  <si>
    <t>Ação de formação sobre "Gestão e Resolução de Conflitos/Promoção de Ambientes de Aprendizagem e Cidadania"</t>
  </si>
  <si>
    <t>Docentes do Agrupamento de Escolas D. João V</t>
  </si>
  <si>
    <t>Orientação escolar e profissional (Gabinete Espaço MAIS)</t>
  </si>
  <si>
    <t xml:space="preserve">Realização de atividades ao longo do ano letivo, em turma ou individualmente: * Programa de orientação escolar e profissional para o 9º ano (15 sessões em cada turma)
* Sessão de informação sobre ofertas educativas e formativas para o 7º e 8º ano
*Sessão </t>
  </si>
  <si>
    <t>Alunos do 3º Ciclo e do Secundário</t>
  </si>
  <si>
    <t>Articulação com parceiros da comunidade (Gabinete Espaço MAIS)</t>
  </si>
  <si>
    <t>Dar continuidade às articulações regulares com os parceiros,  para:
* definição de estratégias comuns de intervenção na comunidade, e nos casos de alunos acompanhados individualmente em tutorias psicosociais
*Acompanhamento regular  conjunto com os monito</t>
  </si>
  <si>
    <t>Universo dos alunos do Agrupamento, famílias e comunidade (parceiros)</t>
  </si>
  <si>
    <t>Envolvimento das famílias na vida escolar (Gabinete Espaço MAIS)</t>
  </si>
  <si>
    <t>Dinamização de atividades ludicopedagógicas envolvendo as famílias na vida escolar
Acompanhamento parental individualizado
Ação de sensibilização de pais e/ou encarregados de educação do 1º Ciclo</t>
  </si>
  <si>
    <t>Pais e encarregados de educação de alunos do Agrupamento</t>
  </si>
  <si>
    <t>Monitorização e avaliação do Projeto TEIP. Realização de 
reuniões com regularidade das quais resultarão relatórios de 
reflexão e avaliação períodica.   Construição de uma plataforma informática  para melhorar a recolha de dados exigidos pelo projeto.</t>
  </si>
  <si>
    <t>Abandono Zero</t>
  </si>
  <si>
    <t>Intervenção da Equipa Multidisciplinar, Desenvolvimento de Programa de Orientação Vocacional; Mediação Escola/Família através de contactos regulares entre os pais/enc de ed e as várias estruturas da escola (Direção, SPO, Equipa Multidisciplinar, Diretores</t>
  </si>
  <si>
    <t>Todos os alunos da escola</t>
  </si>
  <si>
    <t>Absentismo menos</t>
  </si>
  <si>
    <t xml:space="preserve">Intervenção da Equipa Multidisciplinar,Intervenção dos SPO; Mediação Escola/Família através de contactos regulares entre os pais/enc de ed e as várias estruturas da escola (Direção, SPO, Equipa Multidisciplinar, Diretores de Turma) </t>
  </si>
  <si>
    <t>Disciplinar a indisciplina</t>
  </si>
  <si>
    <t>Intervenção da Equipa Multidisciplinar,Intervenção dos SPO; Mediação Escola/Família através de contactos regulares entre os pais/enc de ed e as várias estruturas da escola:(Direção, SPO, Equipa Multidisciplinar, Diretores de Turma); Participação nos Clube</t>
  </si>
  <si>
    <t>Educar para o desenvolvimento de competências Parentais</t>
  </si>
  <si>
    <t>Realização de reuniões perriódicas entre os pais/enc de ed e os diretores de turna; realização de reuniões entre os pais/enc de ed e a direção; realização de ações para desenvolvimento de competências parentais</t>
  </si>
  <si>
    <t>Matemática Mais Sucesso</t>
  </si>
  <si>
    <t xml:space="preserve">• Sétimo ano de escolaridade, no caso de haver turmas, as metodologias propostas são a pedagogia diferenciada, suportada pela parceria, e por grupos homogeneidade temporária  e o apoio ao estudo em sala de estudo.                                          </t>
  </si>
  <si>
    <t>alunos do 7º ano (se houver) alunos do 9º ano, alunos do Ens Secundário</t>
  </si>
  <si>
    <t>Experenciar Ciencias</t>
  </si>
  <si>
    <t>Criação de turma "Mais" com  grupos de homogeneidade relativa no ensino secundário; Parcerias com docente do mesmo grupo disciplinar no 3º ciclo
 Uma oficina de preparação de exames (OPE) a funcionar logo no início do ano sem ser em simultaneidade com out</t>
  </si>
  <si>
    <t>7º e 9º, 10º e 11º</t>
  </si>
  <si>
    <t>Crescer em Português</t>
  </si>
  <si>
    <t>Diferenciação pedagógica  com formação de grupos de homogeneidade temporária: criação de turma "Mais". Funcionamento de sala de estudo. Oficina de Preparação de Exames</t>
  </si>
  <si>
    <t xml:space="preserve">7º, 9º  e secundário </t>
  </si>
  <si>
    <t>Experienciar Fisica e Quimica</t>
  </si>
  <si>
    <t xml:space="preserve">
 A implementação do projeto exige a monitorização e avaliação das atividades/ações delineadas, com fim à orientação estratégica do tipo de ações que deverão ser assumidas na comunidade educativa, de forma a conferir-lhes intencionalidade e a concretizar </t>
  </si>
  <si>
    <t>ESIC em Comunicação</t>
  </si>
  <si>
    <t>A ESIC em Comunicação aglutina os cinco circuitos de comunicação existentes na escola.
Rota ESIC - Folheto em formato digital de divulgação das diferentes atividades a realizar mensalmente na Escola Secundária Inês de Castro. Este boletim informativo surg</t>
  </si>
  <si>
    <t>Museu ESIC</t>
  </si>
  <si>
    <t>MUSEU ESIC - A nossa escola apresenta já uma história de 27 anos de existência… Pensámos que este tempo de mais de um quarto de século justifica a criação de um projeto que se constitua como espaço de memória da identidade da escola – espaço escola, lugar</t>
  </si>
  <si>
    <t>Associação de Pais e Associação de Estudantes -Escola de Pais</t>
  </si>
  <si>
    <t>A associação de pais e encarregados de educação da escola (APESCA) e a associação de estudantes têm uma importância crucial na ESIC com reflexo numa intervenção pró-ativa em momentos determinantes na vida da escola O envolvimento dos pais e encarregados d</t>
  </si>
  <si>
    <t>GAIAF - Gabinete de Apoio e Informação ao Aluno e Família</t>
  </si>
  <si>
    <t>O gabinete de Apoio e Informação ao Aluno e à Família - GAIAF - pretende ser um projeto de mediação escolar/social que funcionará na escola, no sentido de prestar um serviço de apoio aos alunos e respetivas famílais, corpo docente e não docente e a toda a</t>
  </si>
  <si>
    <t>Comunidade Eductiva</t>
  </si>
  <si>
    <t>Programa de Combate à Indisciplina</t>
  </si>
  <si>
    <t>Após avaliações formais e informais do problema da indisciplina verifica-se que os casos de indisciplina na ESIC se manifestam sobretudo com os alunos do 7º; 8º e alguns casos no 9º ano. Durante o ano letivo 2012/2013 na intervenção especializada dos serv</t>
  </si>
  <si>
    <t>População discente</t>
  </si>
  <si>
    <t>A ação Tutorial envolve uma rede de tutores que se tem transformado na família tutorial da ESIC.
Para implementar esta atividade já foi desenvolvida formação destinada a um público-alvo selecionado de entre o corpo docente da ESIC e partindo dos dados rec</t>
  </si>
  <si>
    <t>Comunidade Discente</t>
  </si>
  <si>
    <t xml:space="preserve">Põe-te a Mexer </t>
  </si>
  <si>
    <t>Existe atualmente um conjunto de evidências que salienta a Atividade Física (AF) habitual como um comportamento de grande importância para a promoção de um estilo de vida saudável, com benefícios presentes desde a infância até à idade adulta, nomeadamente</t>
  </si>
  <si>
    <t>Certifica-te para o Futuro!</t>
  </si>
  <si>
    <t xml:space="preserve">Esta atividade engloba o levantamento das necessidades e interesses de Educação e Formação para jovens e adultos. A organização de respostas privilegiando as ofertas formativas que respondem às necessidades de trabalho local (CEF´s, Cursos Profissionais) </t>
  </si>
  <si>
    <t>Espaço MIMO</t>
  </si>
  <si>
    <t>O Espaço M.I.M.O (Mais integração Melhores oportunidades) desenvolve atividades lúdico-pedagógicas, que funcionam em espaço específico, tais como: Guitarra Clássica; Dança e Movimento; Transformers; Coro, Teatro e Telenovela ESIC. O MIMO valoriza o enquad</t>
  </si>
  <si>
    <t>Anima-te em Família</t>
  </si>
  <si>
    <t>Criação de atividades lúdico-recreativas para as famílias em colaboração com todos os agentes educativos, as instituições da comunidade e a associação de pais. Ao longo do ano letivo, realizar-se-ão vários eventos culturais e recreativos que pretendem com</t>
  </si>
  <si>
    <t>A escola tem procurado promover e aprofundar a inter-relação e a comunicação com os encarregados de educação, com o intuito de sentirem a escola como um espaço de partilha de preocupações e busca de soluções. Um dos momentos privilegiados para este contac</t>
  </si>
  <si>
    <t>Pais/Encarregados de Educação</t>
  </si>
  <si>
    <t>Agir Solidário</t>
  </si>
  <si>
    <t>Agir Solidário é uma proposta social assumida pela comunidade escolar – Escola Secundária Inês de Castro, Agrupamento de Escolas D. Pedro I, as Juntas de Freguesia de Canidelo e de S. Pedro da Afurada, em colaboração com o hipermercado Pão de Açúcar – que</t>
  </si>
  <si>
    <t>EMIP´s - Equipas multidisciplinares de Intervenção Pedagógica</t>
  </si>
  <si>
    <t>As Equipas Multidisciplinares de Intervenção Pedagógica - EMIP´s - são grupos de trabalho constituídos pelo diretor de turma, técnicos TEIP e o coordenador e/ou sub-coordenador dos diretores de turma do 3º ciclo, que analisam os casos dos alunos com neces</t>
  </si>
  <si>
    <t>Alunos do 7º e 8º anos e, eventualmente, do 9º ano quando necessário.</t>
  </si>
  <si>
    <t>Espaços Educativos - atividades de acompanhamento ao estudo</t>
  </si>
  <si>
    <t>A ESIC irá continuar a desenvolver um projeto inovador através de uma nova organização dos espaços educativos. Cada turma usufruirá de dois blocos semanais destinados às atividades de estudo.
Ao longo do período, cada turma usufruiu de dois blocos semanai</t>
  </si>
  <si>
    <t>Alunos do 3º ciclo do ensino básico</t>
  </si>
  <si>
    <t>SETE UP</t>
  </si>
  <si>
    <t>Situações - Problema / Diagnóstico:
Alunos
• Imaturidade;
• Alunos do 7º ano com aprendizagens não consolidadas ou com algumas aprendizagens
não realizadas (transição com níveis inferiores a três);
• Insuficiente domínio da língua materna (vocabulário, ex</t>
  </si>
  <si>
    <t>Krânius</t>
  </si>
  <si>
    <t>Identificação e o apoio a alunos excelentes em pequenos grupos, versando conteúdos extra curriculares que pretendam desenvolver competências avançadas. Projeto que pretende estimular as aprendizagens dos alunos excelentes da ESIC. O perfil do aluno que in</t>
  </si>
  <si>
    <t>Alunos excelentes</t>
  </si>
  <si>
    <t>Oficinas Pedagógicas</t>
  </si>
  <si>
    <t>Após análise do relatório da avaliação externa da escola 2011, o conselho de supervisão pedagógica (CSP) discutiu formas de atuação que vão ao encontro das áreas de intervenção prioritárias, nomeadamente, daquelas que a este Conselho dizem respeito. No re</t>
  </si>
  <si>
    <t>Formação de mais uma turma  no 11º ano na disciplina de Matemática A. Esta turma será constituída por alunos provenientes das diferentes turmas. Os alunos que constituirão esta turma "extra" permanecerão na mesma durante um período de tempo variável, tend</t>
  </si>
  <si>
    <t>Alunos do 11º ano inscritos em Matemática A.</t>
  </si>
  <si>
    <t>Turma Gira</t>
  </si>
  <si>
    <t xml:space="preserve">Esta atividade pressupõe que nas disciplinas de Português e Matemática, no 9º ano, os alunos tenham a possibilidade de mudar de turma, formando uma turma extra, durante um período de tempo, de acordo com as suas dificuldades/ competências. Isto implica o </t>
  </si>
  <si>
    <t>Agora… estamos aqui</t>
  </si>
  <si>
    <t xml:space="preserve">Esta atividade é direcionada para qualquer disciplina e ano de escolaridade, sempre que os resultados dos alunos o justifiquem, e sob proposta dos conselhos de turma, preferencialmente para disciplinas alvo de avaliação externa.Constituição temporária de </t>
  </si>
  <si>
    <t>Alunos do 3º ciclo e ensino secundário</t>
  </si>
  <si>
    <t>Assessorias / coadjuvância</t>
  </si>
  <si>
    <t xml:space="preserve">Em disciplinas em que haja necessidade de intervenção temporária, e preferencialmente nas alvo de avaliação externa, de acordo com as dificuldades detetadas na aprendizagem e/ou no comportamento dos alunos, os professores trabalharão, em sala de aula, em </t>
  </si>
  <si>
    <t>Procura-nos</t>
  </si>
  <si>
    <t>Os alunos com dúvidas ou dificuldades de aprendizagem em conteúdos de diferentes disciplinas, terão à sua disposição um professor da disciplina. Para tal, os alunos inscrevem-se previamente, e os responsáveis articularão os horários.</t>
  </si>
  <si>
    <t>Oficina da Escrita</t>
  </si>
  <si>
    <t>Os alunos do 3º ciclo terão um tempo letivo semanal destinado a desenvolver as suas competências de leitura e de escrita.</t>
  </si>
  <si>
    <t>Saídas Pedagógicas</t>
  </si>
  <si>
    <t>Realização de visitas de estudo / saídas de campo / workshops em instituições concelhias, regionais e/ou nacionais.</t>
  </si>
  <si>
    <t>Aqui escolhes tu</t>
  </si>
  <si>
    <t>Esta atividade visa a ocupação dos tempos livres dos alunos, enriquecendo e reforçando as suas competências sociais de forma lúdica e contribuindo para o combate ao abandono, absentismo e indisciplina. Esta atividade destina-se a todos os alunos que queir</t>
  </si>
  <si>
    <t>GAAF - intervenção junto do aluno</t>
  </si>
  <si>
    <t>O Gabinete de Apoio ao Aluno e à Família intervém na monitorização da indisciplina em sala de aula e na mediação de conflitos no âmbito da equipa multidisciplinar. Este gabinete é constituído por um mediador social e um assistente social, em permanente co</t>
  </si>
  <si>
    <t>Todos os alunos.</t>
  </si>
  <si>
    <t>Integra os técnicos do GAFF, o SPO, docentes e técnicos da comunidade que trabalharão em estreita colaboração com o GAFF no acompanhamento dos alunos com problemas de indisciplina, de assiduidade e de falta de hábitos e métodos de trabalho. Dada a naturez</t>
  </si>
  <si>
    <t>Alunos identificados.</t>
  </si>
  <si>
    <t>Lado a Lado</t>
  </si>
  <si>
    <t>Esta atividade constitui-se como um plano de tutoria professor-aluno e aluno-aluno. Os alunos com baixas competências sociais e pessoais serão abrangidos por esta atividade que terá as duas dimensões referidas. Trabalhar-se-á com os alunos aspetos das sua</t>
  </si>
  <si>
    <t>Alunos identificados</t>
  </si>
  <si>
    <t>Monitorização e Avaliação - Observatório da Qualidade</t>
  </si>
  <si>
    <t>Atividade que pretende contribuir para a consolidação do processo de autoavaliação da escola através de várias atividades como sejam a monitorização sistemática de duas ações do Projeto Educativo, a definir posteriormente; a elaboração de planos de ação e</t>
  </si>
  <si>
    <t>Professores, alunos, pais/encarregados de educação, pessoal não docente.</t>
  </si>
  <si>
    <t>(Trans)FORMAR</t>
  </si>
  <si>
    <t>Atividade que pretende constituir-se como o Plano de Formação para docentes e não docentes. Em encontros pedagógicos, os docentes, numa dinâmica de ação-reflexão-ação, refletirão sobre as suas práticas pedagógicas e os resultados das aprendizagens dos alu</t>
  </si>
  <si>
    <t>Todos os docentes e não docentes</t>
  </si>
  <si>
    <t xml:space="preserve">GPS – Grupos Promotores do Sucesso </t>
  </si>
  <si>
    <t>Implementação de um modelo de acompanhamento da prática letiva dos docentes, no âmbito da supervisão pedagógica, com impacto na sala de aula e nas estratégias utilizadas, em cada grupo-turma, com maior eficácia na melhoria do processo de ensino que se tra</t>
  </si>
  <si>
    <t>PEP - Programa de Envolvimento Parental</t>
  </si>
  <si>
    <t xml:space="preserve">Implementação de um programa anual de encontros com os Pais e Encarregados de Educação de forma a assegurar uma comunicação frequente, eficaz e bilateral entre estes e a comunidade educativa e a promover o envolvimento dos Pais e Encarregados de Educação </t>
  </si>
  <si>
    <t>GAAF- intervenção junto da família</t>
  </si>
  <si>
    <t>Surge como forma de dar resposta a problemas de ordem social, afetiva, disciplinar, ou outros, dos nossos discentes que muitas vezes carecem de apoio familiar estruturante. Nos casos identificados com maiores dificuldades de deslocação à Escola serão real</t>
  </si>
  <si>
    <t>Todos os alunos identificados</t>
  </si>
  <si>
    <t>Atividades Socioculturais</t>
  </si>
  <si>
    <t>Esta atividade pressupõe a realização de atividades de cariz sociocultural não só na escola, mas também na comunidade local e em articulação com a Câmara Municipal e as instituições parceiras da escola. É uma atividade que pretende dar algum cariz sociocu</t>
  </si>
  <si>
    <t>Comunidade escolar e comunidade local</t>
  </si>
  <si>
    <t xml:space="preserve">Desenvolvimento de parcerias com entidades e instituições da comunidade local e/ou regional para o desenvolvimento da formação em contexto de trabalho dos alunos, desenvolvimento de atividades formativas e implementação de ações na escola e na comunidade </t>
  </si>
  <si>
    <t>Comunidade escolar e comunidade local / regional</t>
  </si>
  <si>
    <t>SPRINTA para a Vitória!</t>
  </si>
  <si>
    <t>A ação funciona em forma de concurso, em que cada turma começa cada vez com um crédito de pontos. No final de cada mês apurar-se-á a turma com maior número de pontos, depois de analisados os seguintes indicadores: resultados escolares, comportamento e ass</t>
  </si>
  <si>
    <t>Almoço-turma</t>
  </si>
  <si>
    <t xml:space="preserve">Esta ação tem como principal objetivo chamar os pais/EE à escola através de um convite às famílias para participarem no almoço-turma dinamizado pelos respetivos educandos. </t>
  </si>
  <si>
    <t>Alunos e Pais/EE</t>
  </si>
  <si>
    <t>Oficina dos Números</t>
  </si>
  <si>
    <t>Esta ação destina-se aos alunos inscritos a Matemática A no 10º ano e decorrerá em 1 tempo letivo semanal. Pressupõe a realização de atividades que desenvolvam a capacidade de análise, transferência e relacionamento de conhecimentos da Matemática. Pretend</t>
  </si>
  <si>
    <t>Alunos de 10º ano inscritos a Matemática A.</t>
  </si>
  <si>
    <t>Sistematização da monitorização e avaliação: pela realização de sessões de trabalho conjunto das Áreas Disciplinares/Grupos de Trabalho, semanais, marcadas no horário e acompanhadas pela equipa TEIP ao longo do ano; pela observação recíproca e informal de</t>
  </si>
  <si>
    <t xml:space="preserve">Equipa TEIP                                        Docentes </t>
  </si>
  <si>
    <t>Ações de formação/sensibilização de pessoal docente e não docente</t>
  </si>
  <si>
    <t>Organização/dinamização de ações de formação/sensibilização na área da liderança de grupos</t>
  </si>
  <si>
    <t>Coordenadores, DT´s, docentes, assistentes operacionais</t>
  </si>
  <si>
    <t>GAAF +</t>
  </si>
  <si>
    <t>Continuidade do trabalho de diagnóstico, planeamento, encaminhamento e realização de atividades do GAAF nas áreas de desenvolvimento psicossocial (grupo de apoio à indisciplina, competências pessoais e sociais com as turmas que se revelem mais problemátic</t>
  </si>
  <si>
    <t>Alunos, em particular os de início de ciclo e turmas/alunos sinalizados (para as competências psicossociais) e os de término de ciclo (para a orientação vocacional). Pais, em particular os dos jovens com absentismo e indisciplina.</t>
  </si>
  <si>
    <t>Parceria com os pais</t>
  </si>
  <si>
    <t>Contrato com os pais, por exemplo para a verificação de TPC (através da criação de um documento de registo, a apresentar aos pais na reunião de início do ano, a preencher pelos alunos e assinado pelos pais, e verificado pelos DT). Reforço dos contactos co</t>
  </si>
  <si>
    <t>Pais/familiares dos alunos de turmas piloto (8º, 9º, 10º anos do ensino regular)</t>
  </si>
  <si>
    <t>Criação de uma ação TEIP com os pais/familiares (incluir uma atividade prática transversal em que cada um possa dar o seu contributo, por exemplo pintura de um espaço da escola)</t>
  </si>
  <si>
    <t>Grupo de pais voluntários</t>
  </si>
  <si>
    <t>Divulgação da escola / articulação com parceiros</t>
  </si>
  <si>
    <t>Organização de iniciativas abertas à comunidade e divulgação da Escola e da sua oferta formativa em escolas da região/feiras/festas. Articulação com parceiros.</t>
  </si>
  <si>
    <t>Comunidade escolar e comunidade envolvente</t>
  </si>
  <si>
    <t>Turmas A+</t>
  </si>
  <si>
    <t>Constituição de grupos diferenciados, rotativos, de periodicidade aproximadamente mensal (dadas as características da escola, considerar pertencentes ao mesmo nível os alunos com o mesmo grau de competências mesmo que de anos de escolaridade e cursos dife</t>
  </si>
  <si>
    <t xml:space="preserve">Preferencialmente, todas as turmas com as disciplinas em causa. </t>
  </si>
  <si>
    <t>Revitalização da sala de estudo</t>
  </si>
  <si>
    <t>Recriar um espaço de trabalho onde se procede ao esclarecimento de dúvidas e outras orientações ao nível de métodos de estudo, pesquisa de informação na Internet e elaboração de trabalhos no computador, preparação para os testes de avaliação e exames naci</t>
  </si>
  <si>
    <t>Todos os alunos, em particular os que apresentam insucesso por falta de métodos e hábitos de estudo.</t>
  </si>
  <si>
    <t>Reativar e dinamizar a Associação de Estudantes</t>
  </si>
  <si>
    <t>Promover o trabalho de liderança por parte da Associação de Estudantes, através da dinamização conjunta de uma ação de melhoria da escola</t>
  </si>
  <si>
    <t>Alunos com potencial de líderes e mediadores</t>
  </si>
  <si>
    <t>Grupo de docentes que procede à recolha, tratamento e divulgação dos dados relativos a cada uma das ações. Trabalho efetuado em articulação com a equipa de autoavaliação da escola e com os consultores externos.</t>
  </si>
  <si>
    <t>Organizações de grupos turma (desdobramentos) - Língua Portuguesa - 7º ano</t>
  </si>
  <si>
    <t xml:space="preserve">Organização de dois grupos de trabalho, na disciplina de Língua Portuguesa,de forma a criar condições para uma pedagogia diferenciada,  respondendo desta forma às dificuldades específicas de aprendizagem . Desdobramento de 1 aula semanal com a disciplina </t>
  </si>
  <si>
    <t>alunos 7º ano</t>
  </si>
  <si>
    <t>Organizações de grupos turma (desdobramentos)- Língua Portuguesa - 8º ano</t>
  </si>
  <si>
    <t>Alunos do 8º Ano</t>
  </si>
  <si>
    <t>Organizações de grupos turma (desdobramentos)- Língua Portuguesa - 9º ano</t>
  </si>
  <si>
    <t>Alunos do 9º Ano</t>
  </si>
  <si>
    <t>Organizações de grupos turma (desdobramentos) - Inglês - Ensino Básico</t>
  </si>
  <si>
    <t xml:space="preserve">Organização de dois grupos de trabalho a inglês, de forma a criar condições para uma pedagogia diferenciada,  respondendo desta forma às dificuldades específicas de aprendizagem ( Desdobramento com a disciplina de Português)                               </t>
  </si>
  <si>
    <t>Alunos do 7º , 8º e 9º Anos</t>
  </si>
  <si>
    <t>Parcerias Pedagógicas (assessorias) - Inglês - Ensino Básico</t>
  </si>
  <si>
    <t>Trabalho pedagógico realizado por dois professores de Inglês. Nestas aulas, privilegia-se um acompanhamento mais individualizado na realização de exercícios práticos dos conteúdos lecionados, criando boas condições para que os alunos acompanhem os conteúd</t>
  </si>
  <si>
    <t>Alunos do 7º, 8º e 9º Anos</t>
  </si>
  <si>
    <t>Parcerias Pedagógicas (assessorias) - Matemática - Ensino Básico</t>
  </si>
  <si>
    <t>Trabalho pedagógico realizado por dois professores de Matemática em 2 tempos  semanais (letivo ou não letivo). Nestas aulas, privilegia-se um acompanhamento mais individualizado na realização de exercícios práticos dos conteúdos lecionados, criando boas c</t>
  </si>
  <si>
    <t>Alunos dos 7º, 8º e 9º  Anos</t>
  </si>
  <si>
    <t>Reforço Curricular</t>
  </si>
  <si>
    <t xml:space="preserve">Reforço curricular nas turmas do 11º e 12º anos , num tempo letivo semanal, contemplado no horário dos alunos, nas disciplinas de exame nacional </t>
  </si>
  <si>
    <t>alunos 11º e 12º anos dos cursos de ensino regular</t>
  </si>
  <si>
    <t xml:space="preserve">Espaço a funcionar em horário extracurricular e que conta com a disponibilidade de um grupo de professores de diferentes grupos disciplinares para orientar os alunos no seu estudo e na resolução de algumas dificuldades detetadas. </t>
  </si>
  <si>
    <t>Alunos encaminhados pelos Conselhos de Turma para resolução de dificuldades detetadas / Alunos que, voluntariamente, pretendem ajuda no seu estudo</t>
  </si>
  <si>
    <t>GAAF – Gabinete de Apoio ao Aluno e à Familia</t>
  </si>
  <si>
    <t>O Gabinete de Apoio ao Aluno e à Família é um projeto de mediação escolar e social que funciona na Escola Secundária de S. Pedro da Cova, no sentido de prestar um serviço de apoio aos alunos e respetivas famílias, corpo docente e não docente e a toda a co</t>
  </si>
  <si>
    <t xml:space="preserve">A Ação Tutorial é desenvolvida por um conjunto de professores tutores que semanalmente (1 tempo letivo) acompanha e orienta os alunos que evidenciam problemas ao nível da integração escolar, adequação de comportamentos e de sucesso escolar. No sentido de </t>
  </si>
  <si>
    <t>Alunos 3ºciclo do ensino básico e CEF`s</t>
  </si>
  <si>
    <t>GAID - Gabinete de Apoio e Intervenção Disciplinar</t>
  </si>
  <si>
    <t xml:space="preserve">Espaço aberto ao acompanhamento dos alunos convidados a sair do contexto sala de aula na sequência de comportamentos desajustados, de indisciplina ou de conflito. Encontram-se disponíveis no Gabinete de Apoio e Intervenção Disciplinar um ou mais docentes </t>
  </si>
  <si>
    <t>Atividade Desportiva</t>
  </si>
  <si>
    <t>Esta ação pretende proporcionar a todos os alunos a prática desportiva acompanhada por professores de Educação Física em horário extra-curricular criando condições para os alunos desenvolverem e melhoraram a sua psicomotricidade e onde é incentivado a apl</t>
  </si>
  <si>
    <t>Projeto Educar para a aSaúde</t>
  </si>
  <si>
    <t>O PES (Projeto de Promoção e Educação para a Saúde) é um projeto que visa o desenvolvimento de atividades de promoção da educação para a saúde na comunidade escolar, ao nível de diversas temáticas (ex.: educação alimentar, atividade física, prevenção do c</t>
  </si>
  <si>
    <t>Atividade Desportiva Colaborativa</t>
  </si>
  <si>
    <t>A atividade desportiva colaborativa é uma atividade em forma de estudo de caso, situação problema, projeto, convite/ desafio que se inicia na “sala de aula” mas que se pretende concluir na e com a comunidade de forma a promover a construção de conheciment</t>
  </si>
  <si>
    <t>Esta ação pretende o acompanhamento de alunos do 3º ciclo por parte do Diretor de Turma. Este docente será o responsável pelo acompanhamento da vida escolar dos alunos que revelam mais dificuldades tanto a nível de resultados escolares como de assiduidade</t>
  </si>
  <si>
    <t>Parcerias pedagógicas (assessorias) – Língua Portuguesa - 7º ano</t>
  </si>
  <si>
    <t>Trabalho pedagógico realizado por dois professores de Português em 2 tempos semanais. Nestas aulas, privilegia-se um acompanhamento mais individualizado na realização de exercícios práticos dos conteúdos lecionados, criando boas condições para que os alun</t>
  </si>
  <si>
    <t>Parcerias pedagógicas (assessorias) – Língua Portuguesa - 8º ano</t>
  </si>
  <si>
    <t>Alunos do 8º ano</t>
  </si>
  <si>
    <t>Parcerias pedagógicas (assessorias) – Língua Portuguesa - 9º ano</t>
  </si>
  <si>
    <t>Parcerias pedagógicas - Matemática - ensino secundário</t>
  </si>
  <si>
    <t>Trabalho pedagógico realizado por dois professores de Matemática. Nestas aulas, privilegia-se um acompanhamento mais individualizado na realização de exercícios práticos dos conteúdos lecionados, criando boas condições para que os alunos acompanhem os con</t>
  </si>
  <si>
    <t>Alunos dos 10º e 11º  Anos</t>
  </si>
  <si>
    <t xml:space="preserve">Monitorização e gestão do projeto TEIP - Acompanhamento do projeto através de fichas de atividades; monitorização das atividades; avaliação por tratamento estatístico, em colaboração com a equipa da avaliação interna. Apoio do perito externo à unidade de </t>
  </si>
  <si>
    <t>Apoio às aprendizagens: Língua Portuguesa - 3.º ciclo</t>
  </si>
  <si>
    <t>Apoio às aprendizagens - Língua Portuguesa, 3º Ciclo: 1. Reforço da diferenciação pedagógica e do apoio individualizado dos alunos , através da constituição de grupos com dificuldades homogéneas, em metodologia Fénix, nas turmas de 7.º ano; 2. Reforço cur</t>
  </si>
  <si>
    <t xml:space="preserve">Alunos do 3º ciclo </t>
  </si>
  <si>
    <t>Apoio às aprendizagens: Matemática - 3.º ciclo</t>
  </si>
  <si>
    <t>Apoio às aprendizagens - Matemática, 3º Ciclo: 1. Reforço da diferenciação pedagógica e do apoio individualizado dos alunos , através da constituição de grupos com dificuldades homogéneas, em metodologia Fénix, nas turmas de 7.º ano; 2. Reforço curricular</t>
  </si>
  <si>
    <t>Apoio às aprendizagens: Português  - Ensino Secundário</t>
  </si>
  <si>
    <t>Apoio às aprendizagens - Português, Ensino Secundário: 1. R. Reforço curricular com 1 tempo letivo para cada turma de 10.º, 11.º e 12.º anos, para aprofundar conhecimentos.</t>
  </si>
  <si>
    <t>Apoio às aprendizagens: Matemática Secundário  - Ensino Secundário</t>
  </si>
  <si>
    <t>Apoio às aprendizagens - Matemática, Secundário: 1. R. Reforço curricular com 2 tempo letivo para cada turma de 10.º, 11º e 12ºanos, para aprofundar conhecimentos.</t>
  </si>
  <si>
    <t>Alunos ensino secundário</t>
  </si>
  <si>
    <t>Preparação para exames nacionais de ensino secundário</t>
  </si>
  <si>
    <t>Preparação para exames nacionais de ensino secundário: Reforço com 2 tempos letivos nas disciplinas de  MACS, Física e Química e Biologia, no ano de exame (11.º ). As disciplinas de Filosofia, Geografia e História terão reforço se houver disponibilidade n</t>
  </si>
  <si>
    <t>Sala de apoio ao estudo para alunos dos 3º ciclo regular</t>
  </si>
  <si>
    <t>Apoio pedagógico, nos tempos sem atividades letivas, para alunos de 3.º ciclo regular com historial de incumprimento de tarefas de casa. Colaboração com encarregados de educação e familiares, que revelem a sua disponibilidade para apoiar os alunos na reso</t>
  </si>
  <si>
    <t>CEF tipo 3 e cursos vocacionais</t>
  </si>
  <si>
    <t xml:space="preserve">Cursos de Educação e Formação tipo 3, para alunos com mais de 15 anos e duas ou mais retenções.
Cursos vocacionais para alunos com mais de 13 anos,  cujo perfil se adequa a um ensino mais prático e, mais tarde, a uma via profissionalizante.
</t>
  </si>
  <si>
    <t>Alunos 3º ciclo</t>
  </si>
  <si>
    <t>Clubes complementares à aprendizagem (Clube de Teatro e Clube de Ciências Experimentais)</t>
  </si>
  <si>
    <t>Clube de Teatro: Aprendizagem de técnicas de teatro; Seleção de alunos de acordo com o seu perfil e as suas necessidade; Atividades integradas na dinâmica do grupo. Divulgação do trabalho na comunidade escola. Clube de Ciências Experimentais: Envolvimento</t>
  </si>
  <si>
    <t>Alunos da Escola</t>
  </si>
  <si>
    <t>Ações de formação</t>
  </si>
  <si>
    <t>Realização de ações de formação que contribuem para a melhoria da prática letiva dos docentes.</t>
  </si>
  <si>
    <t>Professores</t>
  </si>
  <si>
    <t>Cooperação inter-escolas</t>
  </si>
  <si>
    <t>Desenvolvimento de mecanismos de trocas de informação e partilha de boas práticas entre docentes e técnicos de várias escolas, com vista a minorar os problemas de aprendizagem e a melhorar os resultados escolares.</t>
  </si>
  <si>
    <t>Apoio Social</t>
  </si>
  <si>
    <t xml:space="preserve">Prestação de apoio a alunos sinalizados, oriundos de famílias carenciadas: oferta de refeições; ajuda nos transportes durante formação em contexto de trabalho; outras situações devidamente avaliadas. </t>
  </si>
  <si>
    <t>Alunos carenciados da Escola</t>
  </si>
  <si>
    <t>Apoio individualizado a alunos que revelam necessidades específicas, como sejam: abandono escolar; envolvimento em situações de indiciplina; retenção por excesso de faltas; dificuldades de aprendizagens; falhas na construção de um projeto de vida e nas co</t>
  </si>
  <si>
    <t xml:space="preserve">Animação socioeducativa </t>
  </si>
  <si>
    <t xml:space="preserve">1. Reorganização de espaços escolares. 2. Realização de atividades de entretenimento dos alunos, durante os intervalos e nas ausências de professores com supervisão de animador. 3. Diversificação e organização da oferta de atividades lúdicas, culturais e </t>
  </si>
  <si>
    <t>Clube de Música</t>
  </si>
  <si>
    <t>Apredizagem da execução de instrumentos e experiência de canto, em espaço escolar, fora do horário letivo dos alunos para desenvolvimento de competências diversificadas e promoção do sentimento de pertença à escola. Desenvolvimento de atividades culturais</t>
  </si>
  <si>
    <t>1. Diagnóstico de problemas dos alunos sinalizados (e suas famílias) e prestação de apoio (apoio psicológico e/ou atendimento social) ou encaminhamento para as entidades que se considerem adequadas. 2. Promoção da educação das famílias. 3. Programa de com</t>
  </si>
  <si>
    <t>Programa de Prevenção da Indisciplina</t>
  </si>
  <si>
    <t>Constituição de equipa para, em colaboração com a direção: 1. criar mecanismos de prevenção da indisciplina e do bullying; 2. monitorizar e analisar o fenómeno da indisciplina no espaço escolar, com vista à sua compreensão e à definição das respostas adeq</t>
  </si>
  <si>
    <t xml:space="preserve">Gabinete de Orientação ao Aluno </t>
  </si>
  <si>
    <t>1. Encaminhamento dos alunos com ordem de saída da sala de aula ou após o seu envolvimento em situações de caráter disciplinar. 2. Monitorização do fenómeno da indisciplina e conceção de medidas de intervenção.(com recursos da componente não letiva dos do</t>
  </si>
  <si>
    <t>Relação Escola/Famílias</t>
  </si>
  <si>
    <t>1. Promoção da participação dos encarregados de educação nos órgãos de gestão na escola, nomeadamente no conselho pedagógico. 2. Convites aos encarregados de educação para conhecerem os trabalhos realizados por alunos. 3. Receção aos pais e encarregados d</t>
  </si>
  <si>
    <t>Comunicação e imagem (na Escola e na comunidade educativa)</t>
  </si>
  <si>
    <t>Implementação de ações diversificadas que visam melhorar a comunicação dentro da instituição escolar e da Escola com a comunidade: 1. Renovação e atualização regular da página da escola na internet; 2. Criação e manutenção de página institucional de faceb</t>
  </si>
  <si>
    <t>Próximo</t>
  </si>
  <si>
    <t>4.  Recursos Adicionais</t>
  </si>
  <si>
    <t>Natureza das despesas</t>
  </si>
  <si>
    <t>Observações</t>
  </si>
  <si>
    <t>Deslocações e estadas</t>
  </si>
  <si>
    <t>N.º total de dias</t>
  </si>
  <si>
    <t>N.º de reforços por dia</t>
  </si>
  <si>
    <t>Custo de um reforço (em €)</t>
  </si>
  <si>
    <t>N.º de alunos</t>
  </si>
  <si>
    <t>Descrição sumária</t>
  </si>
  <si>
    <t>Público alvo</t>
  </si>
  <si>
    <t>PLANO DE MELHORIA 2013 / 14</t>
  </si>
  <si>
    <t>S1</t>
  </si>
  <si>
    <t>S2</t>
  </si>
  <si>
    <t>S3</t>
  </si>
  <si>
    <t>S4</t>
  </si>
  <si>
    <t>S5</t>
  </si>
  <si>
    <t>S6</t>
  </si>
  <si>
    <t>S7</t>
  </si>
  <si>
    <t>S8</t>
  </si>
  <si>
    <t>S9</t>
  </si>
  <si>
    <t>S10</t>
  </si>
  <si>
    <t>S11</t>
  </si>
  <si>
    <t>S12</t>
  </si>
  <si>
    <t>S13</t>
  </si>
  <si>
    <t>S14</t>
  </si>
  <si>
    <t>S15</t>
  </si>
  <si>
    <t>W1</t>
  </si>
  <si>
    <t>W2</t>
  </si>
  <si>
    <t>W3</t>
  </si>
  <si>
    <t>W4</t>
  </si>
  <si>
    <t>W5</t>
  </si>
  <si>
    <t>W6</t>
  </si>
  <si>
    <t>W7</t>
  </si>
  <si>
    <t>W8</t>
  </si>
  <si>
    <t>W9</t>
  </si>
  <si>
    <t>W10</t>
  </si>
  <si>
    <t>W11</t>
  </si>
  <si>
    <t>W12</t>
  </si>
  <si>
    <t>W13</t>
  </si>
  <si>
    <t>W14</t>
  </si>
  <si>
    <t>W15</t>
  </si>
  <si>
    <t>O1</t>
  </si>
  <si>
    <t>O2</t>
  </si>
  <si>
    <t>O3</t>
  </si>
  <si>
    <t>O4</t>
  </si>
  <si>
    <t>O5</t>
  </si>
  <si>
    <t>O6</t>
  </si>
  <si>
    <t>O7</t>
  </si>
  <si>
    <t>O8</t>
  </si>
  <si>
    <t>O9</t>
  </si>
  <si>
    <t>O10</t>
  </si>
  <si>
    <t>O11</t>
  </si>
  <si>
    <t>O12</t>
  </si>
  <si>
    <t>O13</t>
  </si>
  <si>
    <t>O14</t>
  </si>
  <si>
    <t>O15</t>
  </si>
  <si>
    <t>T1</t>
  </si>
  <si>
    <t>T2</t>
  </si>
  <si>
    <t>T3</t>
  </si>
  <si>
    <t>T4</t>
  </si>
  <si>
    <t>T5</t>
  </si>
  <si>
    <t>T6</t>
  </si>
  <si>
    <t>T7</t>
  </si>
  <si>
    <t>T8</t>
  </si>
  <si>
    <t>T9</t>
  </si>
  <si>
    <t>T10</t>
  </si>
  <si>
    <t>T11</t>
  </si>
  <si>
    <t>T12</t>
  </si>
  <si>
    <t>T13</t>
  </si>
  <si>
    <t>T14</t>
  </si>
  <si>
    <t>T15</t>
  </si>
  <si>
    <r>
      <rPr>
        <b/>
        <sz val="16"/>
        <color indexed="8"/>
        <rFont val="Arial"/>
        <family val="2"/>
      </rPr>
      <t>Origem externa à UO</t>
    </r>
    <r>
      <rPr>
        <sz val="11"/>
        <color indexed="8"/>
        <rFont val="Arial"/>
        <family val="2"/>
      </rPr>
      <t xml:space="preserve">
</t>
    </r>
    <r>
      <rPr>
        <sz val="8"/>
        <color indexed="8"/>
        <rFont val="Arial"/>
        <family val="2"/>
      </rPr>
      <t>(a análise externa permite a identificação do que pode constituir constrangimento (ameaça) à implementação de determinada estratégia e o que pode constituir um apoio (oportunidade) para alcançar os objetivos delineados para a UO)</t>
    </r>
  </si>
  <si>
    <t>1.1  Contextualização</t>
  </si>
  <si>
    <t>Breve descrição da evolução do contexto sócioeducativo e cultural dos alunos, nomeadamente nas dimensões linguística, sócioeconomica e familiar (sempre que possível esta descrição deve ser fundamentada com dados objetivos)</t>
  </si>
  <si>
    <r>
      <rPr>
        <b/>
        <sz val="14"/>
        <color indexed="9"/>
        <rFont val="Calibri"/>
        <family val="2"/>
      </rPr>
      <t>4.2 Recursos Financeiros para Aquisição de Bens e Serviços</t>
    </r>
    <r>
      <rPr>
        <b/>
        <sz val="14"/>
        <color indexed="8"/>
        <rFont val="Calibri"/>
        <family val="2"/>
      </rPr>
      <t xml:space="preserve">
</t>
    </r>
    <r>
      <rPr>
        <b/>
        <sz val="14"/>
        <color indexed="51"/>
        <rFont val="Calibri"/>
        <family val="2"/>
      </rPr>
      <t>(a negociação destes recursos será terminada em setembro de 2014)</t>
    </r>
  </si>
  <si>
    <r>
      <t xml:space="preserve">ALTERAÇÕES AO PLANO DE MELHORIA - Indicar as Alterações às Ações e/ou Novas Ações estruturantes, devidamente enquadradas no Projeto Educativo, </t>
    </r>
    <r>
      <rPr>
        <b/>
        <u/>
        <sz val="12"/>
        <color indexed="9"/>
        <rFont val="Arial"/>
        <family val="2"/>
      </rPr>
      <t>com ou sem</t>
    </r>
    <r>
      <rPr>
        <b/>
        <sz val="12"/>
        <color indexed="9"/>
        <rFont val="Arial"/>
        <family val="2"/>
      </rPr>
      <t xml:space="preserve"> a necessidade de recursos adicionais fornecidos pelo Programa TEIP a vigorar até à aprovação do plano plurianual</t>
    </r>
  </si>
  <si>
    <r>
      <t xml:space="preserve">Público alvo
</t>
    </r>
    <r>
      <rPr>
        <sz val="8"/>
        <color indexed="8"/>
        <rFont val="Arial"/>
        <family val="2"/>
      </rPr>
      <t>(No caso dos alunos identificar: os ciclos / anos de escolaridade / grupos específicos aos quais pertencem os destinatários da ação)</t>
    </r>
  </si>
  <si>
    <r>
      <t xml:space="preserve">Descrição sumária
</t>
    </r>
    <r>
      <rPr>
        <sz val="8"/>
        <color indexed="8"/>
        <rFont val="Arial"/>
        <family val="2"/>
      </rPr>
      <t>(deve ficar explicitado, caso se aplique: a(s) área(s) disciplinar(es) envolvida(s); a periodicidade; o nº médio de horas por disciplina / turma / grupo de alunos / aluno; se é extra horário letivo dos alunos; se se desenvolve dentro ou fora da sala de aula; ...)</t>
    </r>
  </si>
  <si>
    <r>
      <rPr>
        <b/>
        <sz val="12"/>
        <color indexed="8"/>
        <rFont val="Arial"/>
        <family val="2"/>
      </rPr>
      <t>Eixo</t>
    </r>
    <r>
      <rPr>
        <sz val="10"/>
        <color indexed="8"/>
        <rFont val="Arial"/>
        <family val="2"/>
      </rPr>
      <t xml:space="preserve">
</t>
    </r>
    <r>
      <rPr>
        <sz val="8"/>
        <color indexed="8"/>
        <rFont val="Arial"/>
        <family val="2"/>
      </rPr>
      <t>(selecionar o eixo que melhor enquadra a ação)</t>
    </r>
  </si>
  <si>
    <r>
      <t xml:space="preserve">Tendo em conta o balanço efetuado em 1.2, enunciar os </t>
    </r>
    <r>
      <rPr>
        <b/>
        <sz val="11"/>
        <rFont val="Calibri"/>
        <family val="2"/>
      </rPr>
      <t>principais problemas</t>
    </r>
    <r>
      <rPr>
        <sz val="11"/>
        <rFont val="Calibri"/>
        <family val="2"/>
      </rPr>
      <t xml:space="preserve"> aos quais se procura dar resposta com este plano de melhoria, </t>
    </r>
    <r>
      <rPr>
        <b/>
        <sz val="11"/>
        <rFont val="Calibri"/>
        <family val="2"/>
      </rPr>
      <t>hierarquizando-os por ordem decrescente de importância</t>
    </r>
    <r>
      <rPr>
        <sz val="8"/>
        <rFont val="Calibri"/>
        <family val="2"/>
      </rPr>
      <t>.</t>
    </r>
  </si>
  <si>
    <r>
      <rPr>
        <b/>
        <sz val="12"/>
        <color indexed="8"/>
        <rFont val="Arial"/>
        <family val="2"/>
      </rPr>
      <t>Critérios de sucesso</t>
    </r>
    <r>
      <rPr>
        <sz val="10"/>
        <color indexed="8"/>
        <rFont val="Arial"/>
        <family val="2"/>
      </rPr>
      <t xml:space="preserve">
para 2014-15
</t>
    </r>
    <r>
      <rPr>
        <sz val="8"/>
        <color indexed="8"/>
        <rFont val="Arial"/>
        <family val="2"/>
      </rPr>
      <t>(indicar as condições que devem ser satisfeitas para se considerar que a ação cumpriu os objetivos com sucesso)</t>
    </r>
  </si>
  <si>
    <r>
      <rPr>
        <b/>
        <sz val="12"/>
        <color indexed="8"/>
        <rFont val="Arial"/>
        <family val="2"/>
      </rPr>
      <t>Dados de partida</t>
    </r>
    <r>
      <rPr>
        <sz val="10"/>
        <color indexed="8"/>
        <rFont val="Arial"/>
        <family val="2"/>
      </rPr>
      <t xml:space="preserve">
</t>
    </r>
    <r>
      <rPr>
        <sz val="8"/>
        <color indexed="8"/>
        <rFont val="Arial"/>
        <family val="2"/>
      </rPr>
      <t>(caso se aplique, até julho de 2014)</t>
    </r>
  </si>
  <si>
    <r>
      <rPr>
        <b/>
        <sz val="12"/>
        <color indexed="8"/>
        <rFont val="Arial"/>
        <family val="2"/>
      </rPr>
      <t>Indicadores</t>
    </r>
    <r>
      <rPr>
        <sz val="10"/>
        <color indexed="8"/>
        <rFont val="Arial"/>
        <family val="2"/>
      </rPr>
      <t xml:space="preserve">
</t>
    </r>
    <r>
      <rPr>
        <sz val="8"/>
        <color indexed="8"/>
        <rFont val="Arial"/>
        <family val="2"/>
      </rPr>
      <t>(mensuráveis - de forma a que seja possível medir quantidades ou avaliar atributos - 
máximo de 3 por objetivo)</t>
    </r>
  </si>
  <si>
    <r>
      <rPr>
        <b/>
        <sz val="12"/>
        <color indexed="8"/>
        <rFont val="Arial"/>
        <family val="2"/>
      </rPr>
      <t>Objetivos</t>
    </r>
    <r>
      <rPr>
        <sz val="10"/>
        <color indexed="8"/>
        <rFont val="Arial"/>
        <family val="2"/>
      </rPr>
      <t xml:space="preserve">
</t>
    </r>
    <r>
      <rPr>
        <sz val="8"/>
        <color indexed="8"/>
        <rFont val="Arial"/>
        <family val="2"/>
      </rPr>
      <t>(máximo de 3 por ação)</t>
    </r>
  </si>
  <si>
    <r>
      <rPr>
        <sz val="10"/>
        <color indexed="12"/>
        <rFont val="Arial"/>
        <family val="2"/>
      </rPr>
      <t xml:space="preserve">1.2 -  </t>
    </r>
    <r>
      <rPr>
        <b/>
        <u/>
        <sz val="10"/>
        <color indexed="12"/>
        <rFont val="Arial"/>
        <family val="2"/>
      </rPr>
      <t>SWOT</t>
    </r>
  </si>
  <si>
    <r>
      <rPr>
        <b/>
        <sz val="14"/>
        <color indexed="9"/>
        <rFont val="Arial"/>
        <family val="2"/>
      </rPr>
      <t>Ameaças / Constrangimentos</t>
    </r>
    <r>
      <rPr>
        <b/>
        <sz val="11"/>
        <color indexed="9"/>
        <rFont val="Arial"/>
        <family val="2"/>
      </rPr>
      <t xml:space="preserve">
</t>
    </r>
    <r>
      <rPr>
        <b/>
        <sz val="8"/>
        <color indexed="9"/>
        <rFont val="Arial"/>
        <family val="2"/>
      </rPr>
      <t>(condições ou possibilidades externas à UO que poderão ameaçar o cumprimento dos seus objetivos - a UO não tem o controlo e não as pode mudar. Caso a UO não as tenha em conta, dificultam a consecução das metas. É uma ameaça comum e aconteceria mesmo se a UO não existisse)</t>
    </r>
  </si>
  <si>
    <r>
      <rPr>
        <b/>
        <sz val="14"/>
        <color indexed="9"/>
        <rFont val="Arial"/>
        <family val="2"/>
      </rPr>
      <t>Oportunidades</t>
    </r>
    <r>
      <rPr>
        <b/>
        <sz val="11"/>
        <color indexed="9"/>
        <rFont val="Arial"/>
        <family val="2"/>
      </rPr>
      <t xml:space="preserve">
</t>
    </r>
    <r>
      <rPr>
        <b/>
        <sz val="8"/>
        <color indexed="9"/>
        <rFont val="Arial"/>
        <family val="2"/>
      </rPr>
      <t>(condições ou possibilidades externas à UO que poderão favorecer o cumprimento dos seus objetivos - a UO não tem o controlo e não as pode mudar, mas deve rentabilizá-las para a consecução das suas metas. É uma oportunidade comum a todos e aconteceria mesmo se a UO não existisse)</t>
    </r>
  </si>
  <si>
    <t>Fraquezas / Pontos Fracos
(atributos da UO que prejudicam o cumprimento dos seus objetivos - têm origem interna, ou seja, a UO tem o controlo e o poder de os mudar, mas dificultam a consecução das metas)</t>
  </si>
  <si>
    <t>1.3  Identificação dos Problemas</t>
  </si>
  <si>
    <r>
      <rPr>
        <b/>
        <sz val="12"/>
        <color indexed="8"/>
        <rFont val="Arial"/>
        <family val="2"/>
      </rPr>
      <t>Total de Recursos Humanos a envolver</t>
    </r>
    <r>
      <rPr>
        <sz val="10"/>
        <color indexed="8"/>
        <rFont val="Arial"/>
        <family val="2"/>
      </rPr>
      <t xml:space="preserve">
em 2014-15
</t>
    </r>
    <r>
      <rPr>
        <sz val="8"/>
        <color indexed="8"/>
        <rFont val="Arial"/>
        <family val="2"/>
      </rPr>
      <t>(indicar os recursos humanos que preveem envolver:
- pessoal docente - o grupo de recrutamento e o n.º médio de horas semanais (letivas + não letivas);
- técnicos - tipo de técnico e n.º médio de horas semanais)</t>
    </r>
  </si>
  <si>
    <r>
      <t xml:space="preserve">Problema(s)
</t>
    </r>
    <r>
      <rPr>
        <sz val="8"/>
        <color indexed="8"/>
        <rFont val="Arial"/>
        <family val="2"/>
      </rPr>
      <t>(selecionar o(s) principal(ais) problema(s) que a ação procura prevenir ou dar resposta)</t>
    </r>
  </si>
  <si>
    <r>
      <t xml:space="preserve">Total de despesas para 2014/15
</t>
    </r>
    <r>
      <rPr>
        <b/>
        <sz val="9"/>
        <color indexed="8"/>
        <rFont val="Calibri"/>
        <family val="2"/>
      </rPr>
      <t>(valores indicativos)</t>
    </r>
  </si>
  <si>
    <t>O valor definitivo será fixado no início de setembro de 2014</t>
  </si>
  <si>
    <t>O valor definitivo será fixado em função da análise do plano de capacitação para 2014/15 e do relatório final 2013/14, no início de setembro de 2014</t>
  </si>
  <si>
    <r>
      <rPr>
        <b/>
        <sz val="12"/>
        <color indexed="9"/>
        <rFont val="Calibri"/>
        <family val="2"/>
      </rPr>
      <t>Domínio 1</t>
    </r>
    <r>
      <rPr>
        <b/>
        <sz val="16"/>
        <color indexed="9"/>
        <rFont val="Calibri"/>
        <family val="2"/>
      </rPr>
      <t xml:space="preserve">
</t>
    </r>
    <r>
      <rPr>
        <b/>
        <sz val="14"/>
        <color indexed="9"/>
        <rFont val="Calibri"/>
        <family val="2"/>
      </rPr>
      <t xml:space="preserve">Avaliação Externa </t>
    </r>
  </si>
  <si>
    <r>
      <rPr>
        <b/>
        <sz val="12"/>
        <color indexed="9"/>
        <rFont val="Calibri"/>
        <family val="2"/>
      </rPr>
      <t>Domínio 2</t>
    </r>
    <r>
      <rPr>
        <b/>
        <sz val="16"/>
        <color indexed="9"/>
        <rFont val="Calibri"/>
        <family val="2"/>
      </rPr>
      <t xml:space="preserve">
</t>
    </r>
    <r>
      <rPr>
        <b/>
        <sz val="14"/>
        <color indexed="9"/>
        <rFont val="Calibri"/>
        <family val="2"/>
      </rPr>
      <t xml:space="preserve">Avaliação Interna  </t>
    </r>
  </si>
  <si>
    <r>
      <rPr>
        <b/>
        <sz val="12"/>
        <color indexed="9"/>
        <rFont val="Calibri"/>
        <family val="2"/>
      </rPr>
      <t>Domínio 3</t>
    </r>
    <r>
      <rPr>
        <b/>
        <sz val="16"/>
        <color indexed="9"/>
        <rFont val="Calibri"/>
        <family val="2"/>
      </rPr>
      <t xml:space="preserve">
</t>
    </r>
    <r>
      <rPr>
        <b/>
        <sz val="14"/>
        <color indexed="9"/>
        <rFont val="Calibri"/>
        <family val="2"/>
      </rPr>
      <t xml:space="preserve">Interrupção Precoce do Percurso Escolar, IPPE </t>
    </r>
  </si>
  <si>
    <r>
      <rPr>
        <b/>
        <sz val="12"/>
        <color indexed="9"/>
        <rFont val="Calibri"/>
        <family val="2"/>
      </rPr>
      <t>Domínio 4</t>
    </r>
    <r>
      <rPr>
        <b/>
        <sz val="16"/>
        <color indexed="9"/>
        <rFont val="Calibri"/>
        <family val="2"/>
      </rPr>
      <t xml:space="preserve">
</t>
    </r>
    <r>
      <rPr>
        <b/>
        <sz val="14"/>
        <color indexed="9"/>
        <rFont val="Calibri"/>
        <family val="2"/>
      </rPr>
      <t xml:space="preserve">Indisciplina </t>
    </r>
  </si>
  <si>
    <r>
      <t xml:space="preserve">É atribuído </t>
    </r>
    <r>
      <rPr>
        <b/>
        <sz val="12"/>
        <color indexed="8"/>
        <rFont val="Calibri"/>
        <family val="2"/>
      </rPr>
      <t xml:space="preserve">1 ponto por cada prova </t>
    </r>
    <r>
      <rPr>
        <sz val="12"/>
        <color indexed="8"/>
        <rFont val="Calibri"/>
        <family val="2"/>
      </rPr>
      <t>em que a escola TEIP alcançar sucesso</t>
    </r>
    <r>
      <rPr>
        <sz val="12"/>
        <color indexed="8"/>
        <rFont val="Times New Roman"/>
        <family val="1"/>
      </rPr>
      <t xml:space="preserve"> </t>
    </r>
  </si>
  <si>
    <r>
      <t xml:space="preserve">É atribuído </t>
    </r>
    <r>
      <rPr>
        <b/>
        <sz val="12"/>
        <color indexed="8"/>
        <rFont val="Calibri"/>
        <family val="2"/>
      </rPr>
      <t xml:space="preserve">1 ponto por cada ciclo </t>
    </r>
    <r>
      <rPr>
        <sz val="12"/>
        <color indexed="8"/>
        <rFont val="Calibri"/>
        <family val="2"/>
      </rPr>
      <t>(incluindo o secundário) em que a escola TEIP alcançar sucesso</t>
    </r>
    <r>
      <rPr>
        <sz val="12"/>
        <color indexed="8"/>
        <rFont val="Times New Roman"/>
        <family val="1"/>
      </rPr>
      <t xml:space="preserve"> </t>
    </r>
  </si>
  <si>
    <r>
      <t xml:space="preserve">É atribuído </t>
    </r>
    <r>
      <rPr>
        <b/>
        <sz val="12"/>
        <color indexed="8"/>
        <rFont val="Calibri"/>
        <family val="2"/>
      </rPr>
      <t xml:space="preserve">1 ponto por cada ciclo </t>
    </r>
    <r>
      <rPr>
        <sz val="12"/>
        <color indexed="8"/>
        <rFont val="Calibri"/>
        <family val="2"/>
      </rPr>
      <t>(2.º Ciclo, 3.º Ciclo ou Secundário) em que a escola TEIP alcançar ou superar a meta contratualizada</t>
    </r>
    <r>
      <rPr>
        <sz val="12"/>
        <color indexed="8"/>
        <rFont val="Times New Roman"/>
        <family val="1"/>
      </rPr>
      <t xml:space="preserve"> </t>
    </r>
  </si>
  <si>
    <t>Classificação por domínio:</t>
  </si>
  <si>
    <t xml:space="preserve"> - UO TEIP que aderiram ao Programa antes do início do ano letivo 2012/13</t>
  </si>
  <si>
    <t>superior a 0,3 pontos (arredondada às décimas)</t>
  </si>
  <si>
    <t xml:space="preserve"> - UO TEIP que aderiram ao Programa após o início do ano letivo 2012/13</t>
  </si>
  <si>
    <t>superior a 0,5 pontos (arredondada às décimas)</t>
  </si>
  <si>
    <r>
      <rPr>
        <b/>
        <sz val="11"/>
        <rFont val="Calibri"/>
        <family val="2"/>
      </rPr>
      <t>No ano letivo 2014/15</t>
    </r>
    <r>
      <rPr>
        <sz val="11"/>
        <rFont val="Calibri"/>
        <family val="2"/>
      </rPr>
      <t xml:space="preserve">, as metas gerais </t>
    </r>
    <r>
      <rPr>
        <b/>
        <sz val="11"/>
        <rFont val="Calibri"/>
        <family val="2"/>
      </rPr>
      <t>serão consideradas atingidas/superadas com sucesso</t>
    </r>
    <r>
      <rPr>
        <sz val="11"/>
        <rFont val="Calibri"/>
        <family val="2"/>
      </rPr>
      <t xml:space="preserve">, se a </t>
    </r>
    <r>
      <rPr>
        <b/>
        <sz val="11"/>
        <color indexed="60"/>
        <rFont val="Calibri"/>
        <family val="2"/>
      </rPr>
      <t>classificação final</t>
    </r>
    <r>
      <rPr>
        <sz val="11"/>
        <rFont val="Calibri"/>
        <family val="2"/>
      </rPr>
      <t>, ou seja, a média das classificações alcançadas em cada domínio, for:</t>
    </r>
  </si>
  <si>
    <t>2.  Metas Gerais Intermédias</t>
  </si>
  <si>
    <r>
      <t xml:space="preserve">As metas gerais definidas para o ano letivo 2014/15 devem ser consideradas como </t>
    </r>
    <r>
      <rPr>
        <b/>
        <sz val="11"/>
        <color indexed="8"/>
        <rFont val="Calibri"/>
        <family val="2"/>
      </rPr>
      <t xml:space="preserve">intermédias </t>
    </r>
    <r>
      <rPr>
        <sz val="11"/>
        <color theme="1"/>
        <rFont val="Calibri"/>
        <family val="2"/>
        <scheme val="minor"/>
      </rPr>
      <t xml:space="preserve">tendo em conta que </t>
    </r>
    <r>
      <rPr>
        <b/>
        <sz val="11"/>
        <color indexed="8"/>
        <rFont val="Calibri"/>
        <family val="2"/>
      </rPr>
      <t>irão ser enquadradas num plano de melhoria plurianual</t>
    </r>
    <r>
      <rPr>
        <sz val="11"/>
        <color theme="1"/>
        <rFont val="Calibri"/>
        <family val="2"/>
        <scheme val="minor"/>
      </rPr>
      <t xml:space="preserve">. Neste caso, as metas gerais intermédias constituem-se como </t>
    </r>
    <r>
      <rPr>
        <b/>
        <sz val="11"/>
        <color indexed="8"/>
        <rFont val="Calibri"/>
        <family val="2"/>
      </rPr>
      <t>valores desejáveis a atingir no final do 1.º ano</t>
    </r>
    <r>
      <rPr>
        <sz val="11"/>
        <color theme="1"/>
        <rFont val="Calibri"/>
        <family val="2"/>
        <scheme val="minor"/>
      </rPr>
      <t xml:space="preserve"> do plano plurianual.
Para cada Unidade Orgânica, aquando da negociação do plano plurianual, até ao final de 2014, serão estabelecidas as restantes metas, intermédias e finais. </t>
    </r>
  </si>
  <si>
    <r>
      <rPr>
        <b/>
        <sz val="11"/>
        <color indexed="56"/>
        <rFont val="Arial"/>
        <family val="2"/>
      </rPr>
      <t xml:space="preserve">A </t>
    </r>
    <r>
      <rPr>
        <b/>
        <sz val="11"/>
        <color indexed="16"/>
        <rFont val="Arial"/>
        <family val="2"/>
      </rPr>
      <t xml:space="preserve">Classificação Final </t>
    </r>
    <r>
      <rPr>
        <b/>
        <sz val="11"/>
        <color indexed="18"/>
        <rFont val="Arial"/>
        <family val="2"/>
      </rPr>
      <t xml:space="preserve">é igual à média das classificações alcançadas nos vários domínios </t>
    </r>
  </si>
  <si>
    <r>
      <rPr>
        <sz val="10"/>
        <color indexed="12"/>
        <rFont val="Arial"/>
        <family val="2"/>
      </rPr>
      <t xml:space="preserve">1.3 - </t>
    </r>
    <r>
      <rPr>
        <b/>
        <u/>
        <sz val="10"/>
        <color indexed="12"/>
        <rFont val="Arial"/>
        <family val="2"/>
      </rPr>
      <t>Problemas</t>
    </r>
  </si>
  <si>
    <r>
      <rPr>
        <sz val="10"/>
        <color indexed="12"/>
        <rFont val="Arial"/>
        <family val="2"/>
      </rPr>
      <t xml:space="preserve">2 - </t>
    </r>
    <r>
      <rPr>
        <b/>
        <u/>
        <sz val="10"/>
        <color indexed="12"/>
        <rFont val="Arial"/>
        <family val="2"/>
      </rPr>
      <t>Metas Gerais Intermédias</t>
    </r>
  </si>
  <si>
    <r>
      <rPr>
        <sz val="10"/>
        <color indexed="12"/>
        <rFont val="Arial"/>
        <family val="2"/>
      </rPr>
      <t xml:space="preserve">4.2 - </t>
    </r>
    <r>
      <rPr>
        <b/>
        <u/>
        <sz val="10"/>
        <color indexed="12"/>
        <rFont val="Arial"/>
        <family val="2"/>
      </rPr>
      <t>Recursos Financeiros</t>
    </r>
    <r>
      <rPr>
        <b/>
        <sz val="10"/>
        <color indexed="12"/>
        <rFont val="Arial"/>
        <family val="2"/>
      </rPr>
      <t xml:space="preserve"> </t>
    </r>
    <r>
      <rPr>
        <b/>
        <sz val="10"/>
        <color indexed="10"/>
        <rFont val="Arial"/>
        <family val="2"/>
      </rPr>
      <t>(a negociação destes recursos será finalizada em setembro de 2014)</t>
    </r>
  </si>
  <si>
    <t>Forças / Pontos Fortes
(atributos da UO que ajudam a alcançar os seus objetivos - tudo o que é de origem interna, ou seja, a UO tem o controlo e o poder de os mudar, e ajudam a UO a atingir as suas metas)</t>
  </si>
  <si>
    <t xml:space="preserve"> 1.2 Faça um balanço global sobre a implementação do projeto educativo ao longo deste último ano letivo identificando os seguintes aspetos:</t>
  </si>
  <si>
    <r>
      <rPr>
        <b/>
        <sz val="16"/>
        <color indexed="8"/>
        <rFont val="Arial"/>
        <family val="2"/>
      </rPr>
      <t>Origem interna à Unidade Orgânica, UO</t>
    </r>
    <r>
      <rPr>
        <sz val="11"/>
        <color indexed="8"/>
        <rFont val="Arial"/>
        <family val="2"/>
      </rPr>
      <t xml:space="preserve">
</t>
    </r>
    <r>
      <rPr>
        <sz val="8"/>
        <color indexed="8"/>
        <rFont val="Arial"/>
        <family val="2"/>
      </rPr>
      <t>(a identificação dos pontos fortes e dos pontos fracos é particularmente importante para que a UO rentabilize o que tem de positivo e reduza os seus pontos fracos, através da aplicação de um plano de melhoria)</t>
    </r>
  </si>
  <si>
    <r>
      <t xml:space="preserve">Depois de elaborado, este Plano deverá ser devolvido, impreterivelmente, </t>
    </r>
    <r>
      <rPr>
        <b/>
        <sz val="11"/>
        <color indexed="10"/>
        <rFont val="Calibri"/>
        <family val="2"/>
      </rPr>
      <t>até ao dia 11 de Julho de 2014</t>
    </r>
    <r>
      <rPr>
        <sz val="11"/>
        <rFont val="Calibri"/>
        <family val="2"/>
      </rPr>
      <t xml:space="preserve">, para a DGE através do mail  </t>
    </r>
    <r>
      <rPr>
        <b/>
        <sz val="11"/>
        <color indexed="56"/>
        <rFont val="Calibri"/>
        <family val="2"/>
      </rPr>
      <t>epipse@d</t>
    </r>
    <r>
      <rPr>
        <b/>
        <sz val="11"/>
        <color indexed="62"/>
        <rFont val="Calibri"/>
        <family val="2"/>
      </rPr>
      <t>ge.mec.pt</t>
    </r>
  </si>
  <si>
    <t>Alterações ao Plano de Melhoria 2013/14, a vigorar em 2014/15</t>
  </si>
  <si>
    <t>O Pedido de Alterações ao Plano de Melhoria 2013/14, a vigorar em 2014/15, é um documento provisório que irá ser integrado num Plano de Melhoria Plurianual a desenvolver pela UO e que terá a duração máxima de 3 anos. O Plano de Melhoria Plurianual visa criar condições de estabilidade e continuidade,  deve ser assente em ações construídas com base num diagnóstico participado, assumindo um carácter preventivo em detrimento do remediativo e ter como principal preocupação a melhoria da qualidade do sucesso educativo.</t>
  </si>
  <si>
    <t>Neste Pedido de Alterações ao Plano de Melhoria 2013/14, a vigorar em 2014/15 é fundamental que procedam aos reajustes que considerem necessários, tendo em conta a monitorização e avaliação entretanto efetuadas. Estes reajustes devem ser devidamente fundamentados e poderão incluir eventuais alterações no pedido de recursos humanos, com a condição de não implicar custos adicionais.</t>
  </si>
  <si>
    <t>Dificuldades na articulação dos departamentos, nomeadamente na assunção do português como alicerce de todas as disciplinas.</t>
  </si>
  <si>
    <t>Ao nível do 3º ciclo, a dificuldade em incutir aos alunos a necessidade da manutenção de um conjunto de atitudes que favoreçam a aprendizagem.</t>
  </si>
  <si>
    <t>Participação dos alunos na construção do projeto educativo</t>
  </si>
  <si>
    <t>Redução do número de alunos.</t>
  </si>
  <si>
    <t>Elevada taxa de emigração com a desestruturação das relações familiares</t>
  </si>
  <si>
    <t>Elevado número de alunos com NEE</t>
  </si>
  <si>
    <t>Elevada percentagem de alunos com ASE</t>
  </si>
  <si>
    <t>Recursos TEIP e autonomia</t>
  </si>
  <si>
    <t>Instituições locais</t>
  </si>
  <si>
    <t>As dinâmicas organizacionais dos apoios educativos prestados aos alunos, que produzem resultados insatisfatórios em função dos recursos aplicados.</t>
  </si>
  <si>
    <t>A fraca consolidação de um imperativo ético e atitudinal, ao nível dos alunos do 3º ciclo, que condiciona os seus processos de aprendizagem.</t>
  </si>
  <si>
    <t>A possibilidade de colocação de recursos humanos jovens, capazes de corporizar e dinamizar as metas do projeto TEIP.</t>
  </si>
  <si>
    <t>Construção de um código de ética e conduta, participado por todos os alunos, até ao final do 1º período.</t>
  </si>
  <si>
    <t>Publicação no jornal do agrupamento e no site do agrupamento do código</t>
  </si>
  <si>
    <t>Não se aplica</t>
  </si>
  <si>
    <t>Publicação do código, nos locais referidos, até 31 de dezembro de 2014</t>
  </si>
  <si>
    <t>Evitar o incumprimento do código de ética e conduta. (Será criado um instrumento informático, para utilização de docentes e funcionários, de registo dos incumprimentos)</t>
  </si>
  <si>
    <t>Percentagem de alunos que violam o disposto no código</t>
  </si>
  <si>
    <t>Percentagem de alunos que infringem o código inferior a 20%</t>
  </si>
  <si>
    <t>Percentagem de reincidências nas infrações</t>
  </si>
  <si>
    <t>Debilidade dos mecanismos de supervisão / partilha pedagógica, como meio para o desenvolvimento profissional e melhoria das práticas dos docentes.</t>
  </si>
  <si>
    <t>Esta ação inclui os processos e as estratégias que serão utilizadas para acompanhar o desenvolvimento das ações que constam do projeto e introduzir, em tempo útil, as modificações consideradas necessárias à boa prossecução das ditas ações.
Assenta em duas estruturas fundamentais: 1. a comissão de avaliação, que reporta à direção e à equipa de coordenação TEIP. 2. A segunda estrutura mais próxima do terreno está a cargo dos coordenadores das ações e refere-se à recolha dos dados necessários ao preenchimento dos indicadores pertinentes para cada uma dessas ações. À comissão de avaliação cabe ainda a tarefa de identificar e decidir para o próximo ano letivo, que ações serão objeto de um estudo avaliativo mais aprofundado e que podem concorrer diretamente para a principal finalidade do projeto neste ano letivo - a promoção das competências ao nível da língua portuguesa.</t>
  </si>
  <si>
    <t>Identificar os desvios maiores que podem condicionar a realização das metas contratadas 
Introduzir alterações consideradas convenientes em qualquer das ações de forma a melhorar os seus níveis de execução.</t>
  </si>
  <si>
    <t>Desvio temporal na realização das ações previstas, de acordo com o calendário estipulado para as mesmas.</t>
  </si>
  <si>
    <t>Atingir um desvio temporal médio máximo de 15 dias, na totalidade das ações</t>
  </si>
  <si>
    <t>Grau de realização dos objetivos previstos para cada ação</t>
  </si>
  <si>
    <t>Estudar de forma mais aprofundada o impacto das dimensão escrita no desenvolvimento das competências de aprendizagem dos alunos.</t>
  </si>
  <si>
    <t>Fiabilidade do modelo de articulação de indicadores utilizados nas diferentes ações e concorrentes para a avaliação do objetivo proposto</t>
  </si>
  <si>
    <t>Resultados nos exames externos a língua portuguesa, na parte correspondente à produção escrita.</t>
  </si>
  <si>
    <t xml:space="preserve">
Divulgar os resultados à comunidade educativa</t>
  </si>
  <si>
    <t>Produzir dois relatórios simplificados para divulgar à comunidade educativa do desenvolvimento das ações e seus resultados</t>
  </si>
  <si>
    <t>.Melhorar a avaliação interna e externa na disciplina de matemática.</t>
  </si>
  <si>
    <t>Diferença entre a taxa de sucesso alcançado no Agrupamento e a nível Nacional, no exame nacional do 9º ano</t>
  </si>
  <si>
    <t>Diferença entre a taxa de sucesso alcançado no Agrupamento e a nível Nacional, no exame nacional do 6º ano (média dos últimos 3 anos)</t>
  </si>
  <si>
    <t>Taxa de sucesso, na avaliação interna, à disciplina de matemática no 2º e 3º ciclo</t>
  </si>
  <si>
    <t>.Melhorar a avaliação interna e externa na disciplina de Português.</t>
  </si>
  <si>
    <t>Diferença entre a taxa de sucesso alcançado no Agrupamento e a nível Nacional, no exame nacional do 6º ano</t>
  </si>
  <si>
    <t>Taxa de sucesso, na avaliação interna, à disciplina de Português no 2º e 3º ciclo</t>
  </si>
  <si>
    <t>.Melhorar os resultados escolares na disciplina de inglês.</t>
  </si>
  <si>
    <t>Taxa de sucesso, na avaliação interna, à disciplina de inglês no 2º ciclo</t>
  </si>
  <si>
    <t>Taxa de sucesso, na avaliação interna, à disciplina de inglês no 3º ciclo</t>
  </si>
  <si>
    <t>Classificação interna dos alunos à disciplina de Inglês (% de níveis 4 ou 5)</t>
  </si>
  <si>
    <t xml:space="preserve">
Na disciplina de Português, garantir a cada aluno, em cada ano de escolaridade, o desenvolvimento de competências específicas no domínio do modo oral (compreensão e expressão oral) , do modo escrito (leitura e expressão escrita) e do conhecimento explícito da língua.
</t>
  </si>
  <si>
    <t>Percentagem de alunos com avaliação positiva na avaliação interna à disciplina de Português</t>
  </si>
  <si>
    <t>Classificação média dos alunos do 4º ano no exame nacional de Português</t>
  </si>
  <si>
    <t>. Desenvolver as competências matemáticas dos alunos.</t>
  </si>
  <si>
    <t>Percentagem de alunos com avaliação positiva na avaliação interna à disciplina de Matemática</t>
  </si>
  <si>
    <t>Diferença entre o valor alcançado no agrupamento e a nível nacional &gt; 0 pp</t>
  </si>
  <si>
    <t>Classificação média dos alunos do 4º ano no exame nacional de Matemática</t>
  </si>
  <si>
    <t>Garantir que todos os alunos são objetivamente estimulados a produzir textos escritos em todas as disciplinas</t>
  </si>
  <si>
    <t>Nº de realizações escritas por disciplina/por aluno</t>
  </si>
  <si>
    <t>25,97% dos alunos do 2º e 3º ciclo obtiveram nível 4 ou 5 na avaliação final à disciplina de Inglês</t>
  </si>
  <si>
    <t>Criação de assessorias pedagógicas às disciplinas de matemática ,  português e inglês no 2º e 3º ciclo.
Na disciplina dePortuguês serão abrangidas 8 turmas (2 do 2º ciclo e 6 do 3º ciclo)
Na disciplina dematemática serão abrangidas 12 turmas (4 do 2º ciclo e 8 do 3º ciclo)
Na disciplina de inglês serão abrangidas 6 turmas (2 do 2º ciclo e 4 do 3º ciclo)</t>
  </si>
  <si>
    <t xml:space="preserve">Desenvolver as competências matemáticas dos alunos.
</t>
  </si>
  <si>
    <t>Desenvolver planos de acompanhamento pedagógico</t>
  </si>
  <si>
    <t>Percentagem de alunos com planos de acompanhamento pedagógico à disciplina de matemática que melhoram a sua classificação, dentro de valores positivos.</t>
  </si>
  <si>
    <t>27,68% dos alunos  com Plano de acompanhamento pedagógico melhoraram a sua avaliação, dentro de valores positivos.</t>
  </si>
  <si>
    <t>Percentagem de alunos do 2º ciclo com avaliação positiva na avaliação interna à disciplina de Matemática</t>
  </si>
  <si>
    <t>Dinamizar atividades de desenvolvimento</t>
  </si>
  <si>
    <t>Percentagem de alunos com nível 4 ou 5 no exame nacional de 6º ano à disciplina de Matemática</t>
  </si>
  <si>
    <t>Percentagem de alunos com nível 4 ou 5 no exame nacional de 6º ano à disciplina de Matemática em 2013/14 = 17%</t>
  </si>
  <si>
    <t>Percentagem de alunos do 2º ciclo com nível 4 ou 5 na avaliação interna à disciplina de Matemática</t>
  </si>
  <si>
    <t>Percentagem de alunos do 2º ciclo com nível 4 ou 5 na avaliação interna à disciplina de Matemática = 30%</t>
  </si>
  <si>
    <t xml:space="preserve">A atividade Ciência para Todos, pretende executar atividades laboratoriais e experimentais de forma mais concreta e consistente, levando os alunos a manipular materiais e a testar, em meio controlado, o trabalho que é normalmente realizado num laboratório real.
Nesta atividade pretende-se o incentivo ao raciocínio abstrato e a utilização da imaginação e da curiosidade natural dos alunos.
 De acordo com a “nova metodologia de ensino” pretende-se a utilização mais consistente do “V de Going”, procurando motivar os alunos para as aulas de Ciências.
 Sendo um complemento importante, é uma mais-valia, para a Escola e para o Agrupamento, uma vez, que se pretende a articulação com todas as Escolas do Agrupamento (os alunos do clube realizam atividades experimentais aos alunos do 3º e 4º ano de diversas escolas do 1º ciclo) promovendo a articulação, num clima de cooperação e superação em torno das ciências.
</t>
  </si>
  <si>
    <t xml:space="preserve">Melhorar os resultados escolares à disciplina de Físico-Química e Ciências Naturais
</t>
  </si>
  <si>
    <t>Classificação média dos alunos que frequentam a atividade à disciplina de Físico-Química</t>
  </si>
  <si>
    <t>Classificação média dos alunos que frequentam a atividade à disciplina de Ciências Naturais</t>
  </si>
  <si>
    <t xml:space="preserve"> Contribuir para o desenvolvimento da visão científica dos alunos e motivá-los  para as Ciências;
</t>
  </si>
  <si>
    <t>Percentagem de alunos que, em inquérito anual, reconhece a realização/observação de trabalho laboratorial na escola.</t>
  </si>
  <si>
    <t>86% dos alunos entre o 4º e o 9º ano, reconhecem a realização / observação de trabalho laboratorial na escola.</t>
  </si>
  <si>
    <t>Criar competências específicas de dinamização de trabalho experimental junto dos docentes do 1º ciclo</t>
  </si>
  <si>
    <t>Média por docente do nº de atividades práticas realizadas autonomamente.</t>
  </si>
  <si>
    <t xml:space="preserve">Realização média por docente de 3 atividades práticas </t>
  </si>
  <si>
    <t>Nº de sessões realizadas pelos docentes de Ciências e Físico-Química junto dos docentes do 1º ciclo</t>
  </si>
  <si>
    <t>Média de 2 sessões autónomas realizadas por docentes</t>
  </si>
  <si>
    <t xml:space="preserve"> Classificação média  de 3,13 valores à disciplina de Físico-Química no final do ano letivo em 2013/14</t>
  </si>
  <si>
    <t xml:space="preserve"> Classificação média  de 3,18 valores à disciplina de Ciências Naturais no final do ano letivo em 2013/14</t>
  </si>
  <si>
    <t>4. Relação Escola -Famílias - Comunidade e Parcerias</t>
  </si>
  <si>
    <t xml:space="preserve">Pretende-se dinamizar as bibliotecas escolares da EB1 de Fonte Coberta e da EB 2.3 de Souselo, através da promoção dos hábitos de leitura, de concursos da área das Línguas, da realização de atividades de promoção dos livros e da leitura, e do acompanhamento e orientação dos alunos em atividades de pesquisa, em articulação com outras atividades, nomeadamente, no âmbito do PNL e das atividades promovidas pelos departamentos curriculares.
Pretende-se igualmente abrir as portas das bibliotecas à comunidade envolvente, funcionando como polo de dinamização cultural.
</t>
  </si>
  <si>
    <t xml:space="preserve">Desenvolver os hábitos de leitura.
</t>
  </si>
  <si>
    <t>Nº médio de livros requisitados</t>
  </si>
  <si>
    <t>Nº médio por turma de utilizações da biblioteca em contexto letivo</t>
  </si>
  <si>
    <t xml:space="preserve">
- Fomentar a vinda da comunidade à escola.
</t>
  </si>
  <si>
    <t>Nº de livros requisitados por não alunos</t>
  </si>
  <si>
    <t>Valorizar práticas pedagógicas e outras atividades que estimulem o prazer de ler entre crianças, jovens e adultos</t>
  </si>
  <si>
    <t>Nº de atividades de promoção da leitura realizadas em articulação com os departamentos curriculares</t>
  </si>
  <si>
    <t>Média de 2,1 livros requisitados por aluno do Agrupamento</t>
  </si>
  <si>
    <t xml:space="preserve">Esta atividade visa reforçar os mecanismos de articulação curricular existentes no Agrupamento. Para tal serão mantidos os grupos de trabalho interciclos já existentes e que  pretendemaprofundar o trabalho já realizado, nomeadamente: 1.  Identificação das metas de aprendizagem a atingir pelos alunos, no final de cada ciclo, revendo-se o perfil de saída já elaborado; 2.  Revisão dos critérios e instrumentos de avaliação comuns, por disciplina, ao longo dos vários ciclos; 3. Identificação dos conteúdos e/ou domínios estruturantes para a promoção do sucesso educativo dos alunos; 4. Apresentação das principais dificuldades apresentadas pelos alunos, no início de ano/ciclo, e delineação de estratégias de superação dessas dificuldades; 5. Elaboração/revisão das fichas de avaliação diagnóstica a aplicar.  
Pretende-se igualmente implementar um modelo de partilha pedagógica (evita-se deliberadamente o termo "supervisão") que se traduza numa orientação no sentido de ajudar os professores intervenientes a desenvolverem a sua carreira, estimulando o seu desempenho também através de uma forma reflexiva, exercendo, deste modo, uma influência indireta na aprendizagem dos alunos e consequentemente na qualidade da educação – pois, parecerá bem a todos que deverá ser este o cerne principal de toda a dinâmica das inovações criadas nos sistemas educativos.
O sistema a implementar funcionará, no primeiro ano, em regime voluntário. Os professores organizar-se-ão em grupos de 2, 3 ou 4 elementos e a partilha a realizar poderá incidir num dos domínios seguintes: 1.Dificuldades dos alunos
2.Dificuldades dos alunos ao nível do currículo
3. Dificuldades dos professores
</t>
  </si>
  <si>
    <t>Diminuir o insucesso em anos de transição de ciclo</t>
  </si>
  <si>
    <t>Taxa de insucesso no 5º ano ( % de alunos que não transitam de ano)</t>
  </si>
  <si>
    <t>Taxa de insucesso no 7º ano  ( % de alunos que não transitam de ano)</t>
  </si>
  <si>
    <t>Promover os mecanismos de articulação curricular</t>
  </si>
  <si>
    <t>Dados  do questionário relativo à articulação efetuada no Agrupamento, a aplicar aos docentes em funções.</t>
  </si>
  <si>
    <t xml:space="preserve"> Docentes que respondem que realizam sistematicamente articulação &gt; 75%</t>
  </si>
  <si>
    <t>Docentes que consideram que o instrumento/estratégia de articulação mais utilizado é o diálogo informal  &lt; 25%</t>
  </si>
  <si>
    <t>Três dos instrumentos de avaliação produzidos em partilha horizontal
Dois dos instrumentos de avaliação produzidos em partilha vertical</t>
  </si>
  <si>
    <t>Três dos instrumentos de avaliação são produzidos em partilha horizontal
Dois dos instrumentos de avaliação são produzidos em partilha vertical</t>
  </si>
  <si>
    <t>Promover formas de partilha pedagógica estruturada entre os docentes</t>
  </si>
  <si>
    <t>% de docentes participantes na atividade</t>
  </si>
  <si>
    <t xml:space="preserve">  54,3% dos docentes respondeu que realizam sistematicamente articulação; (valores 2012/13)</t>
  </si>
  <si>
    <t>39,5% dos docentes consideram que o instrumento/estratégia de articulação mais utilizado é o diálogo informal (valores 2012/13)</t>
  </si>
  <si>
    <t xml:space="preserve">Tendo como referentes os resultados escolares à disciplina de Inglês, que se agravam ao longo dos ciclos, uma vez que os alunos não apresentam, no final de ciclo, o perfil desejado. A atividade tem como objetivo central diversificar a experiência educativa, e motivar para o uso da Língua Inglesa, dentro e fora do contexto de sala de aula. Pretende-se uma aproximação lúdica às competências alvo, para suavizar a resistência que os alunos demonstram face à disciplina.
- Atividades de audição individuais e em grupo de textos de natureza diversificada;
- Leitura, dramatização de textos de natureza diversificada, tendo em vista apresentações à comunidade
- Jogos de vocabulário, temáticos e gramaticais de carácter lúdico e didático tentando rentabilizar os pontos fortes dos diferentes tipos de aprendentes, recorrendo, sempre que possível ao uso das TIC;
- Criar situações de Realia (improviso de situações do dia a dia;)
- Ciclos de Cinema com relevância cultural e civilizacional, adequados à faixa etária, e em articulação com conteúdos de outros Departamentos Curriculares;
- Pesquisa e construção de formas de apresentação de desafios culturais periódicos, no Jornal Escolar, Biblioteca, Blog;
</t>
  </si>
  <si>
    <t>Desenvolver competências ao nível da pronúncia e da leitura e alargar situações de contexto de utilização da língua Inglesa</t>
  </si>
  <si>
    <t xml:space="preserve">Sucesso à disciplina de Inglês (% de níveis positivos) dos alunos que frequentam o laboratório </t>
  </si>
  <si>
    <t xml:space="preserve">. Despertar o interesse para a língua e cultura Inglesas;
</t>
  </si>
  <si>
    <t xml:space="preserve">Nº de alunos a frequentar a atividade </t>
  </si>
  <si>
    <t>50 alunos frequentaram a atividade em 2012/13</t>
  </si>
  <si>
    <t xml:space="preserve">
Continuidade do projeto transversal "Histórias para crescer", que visa melhorar as competências dos alunos  no uso da língua materna e a promoção de valores de cidadania.
Genericamente serão selecionados diversos contos que serão trabalhados pelos docentes e alunos ao longo do ano letivo. Após esta 1ª fase o projeto será operacionalizado junto dos Encarregados de Educação, através de contrato de leitura com o envolvimento da família. </t>
  </si>
  <si>
    <t>Promover o envolvimento dos EE no uso correto da Língua Portuguesa por parte dos seus educandos, de forma a comunicarem  adequadamente e estruturarem o pensamento próprio</t>
  </si>
  <si>
    <t>Percentagem de encarregados de educação que avaliam com "Satisfaz Bastante", a atividade "Histórias para crescer", em inquérito a aplicar no final da atividade</t>
  </si>
  <si>
    <t xml:space="preserve"> EE que avaliam a atividade com "Satisfaz Bastante" &gt; 80%.</t>
  </si>
  <si>
    <t xml:space="preserve">Criação de uma equipa multidisciplinar com os diversos agentes da comunidade.
Atuação da equipa multidisciplinar no despiste, encaminhamento e intervenção sistémica das famílias e alunos em risco, nas diversas áreas.
Esta ação integra também o Gabinete de Apoio ao Aluno </t>
  </si>
  <si>
    <t>Reduzir o abandono escolar</t>
  </si>
  <si>
    <t>Abandono escolar (percentagem de alunos que não concluem a escolaridade obrigatória) - média dos últimos 3 anos</t>
  </si>
  <si>
    <t xml:space="preserve">. Intervir junto de alunos problemáticos e respetivas famílias de forma a reduzir as ocorrências disciplinares
</t>
  </si>
  <si>
    <t>Nº de medidas disciplinares aplicadas</t>
  </si>
  <si>
    <t>MC = 5 ; MDS = 5</t>
  </si>
  <si>
    <t>MC = ou &lt; 5
MDS &lt; 5</t>
  </si>
  <si>
    <t>Intervir e acompanhar em tempo útil os alunos sinalizados
Promover a integração escolar de alunos em risco, intervindo precocemente.</t>
  </si>
  <si>
    <t>Nº de alunos acompanhados pelo GAA</t>
  </si>
  <si>
    <t>Alunos acompanhados pelo GAA &gt; 80</t>
  </si>
  <si>
    <t xml:space="preserve"> absentismo ( razão entre o nº de faltas injustificadas e o nº total de aulas) dos alunos intervencionados</t>
  </si>
  <si>
    <t>Este projeto visa auxiliar e acompanhar os alunos que se encontram em situações que podem colocar em causa o seu sucesso escolar devido às suas baixas competências sociais e pessoais. A atividade prevê o acompanhamento personalizado do aluno por um docente tutor que orientará o seu trabalho no sentido de suprir as carências demonstradas pelo aluno.</t>
  </si>
  <si>
    <t>. Acompanhar e orientar alunos em risco de insucesso escolar, problemas disciplinares, abandono</t>
  </si>
  <si>
    <t>Nº de alunos que beneficiam da atividade</t>
  </si>
  <si>
    <t>Alunos acompanhados &gt; 15</t>
  </si>
  <si>
    <t>Nº de medidas disciplinares aplicadas aos alunos</t>
  </si>
  <si>
    <t>Resultados escolares dos alunos</t>
  </si>
  <si>
    <t>Criação de um espaço/oficina  para desenvolvimento artístico destinado  aos encarregados de educação, promovendo assim a sua identificação com a escola. As oficinas funcionarão semanalmente com 15 EE por sala. (esta ação deveria estar incluída num eixo "Relação Escola-Família-Comunidade", mas a célula inicial não prevê essa hipótese.</t>
  </si>
  <si>
    <t>. Promover a identificação dos encarregados de educação com a cultura da escola.</t>
  </si>
  <si>
    <t>Nº de encarregados de educação participantes na atividade</t>
  </si>
  <si>
    <t>Grau de satisfação dos participantes a expressar na avaliação da ação</t>
  </si>
  <si>
    <t>95% dos encarregados de educação classificaram a ação com Muito boa ou Boa</t>
  </si>
  <si>
    <t>Percentagem de encarregados de educação que classificaram a ação com Muito Boa ou Boa &gt; 92%</t>
  </si>
  <si>
    <t>Desenvolver competências nas áreas artísticas.</t>
  </si>
  <si>
    <t>Nº de alunos participantes na atividade</t>
  </si>
  <si>
    <t>Nº de atividades realizadas com produção de trabalhosdestinados ao embelezamento do espaço escolar</t>
  </si>
  <si>
    <t>Nº de concertos realizados pela Orquestra Ligeira</t>
  </si>
  <si>
    <t>Esta ação visa promover a identificação dos alunos com a cultura escolar, aumentando dessa forma a relação de pertença com a escola, com a consequente diminuição dos casos de indisciplina ou absentismo.
È uma ação multidisciplinar que inclui:
1. Promoção e dinamização de atividades durante os períodos de férias escolares.
2. Dinamização de recreios e períodos em que os alunos não têm atividades letivas nos seus horários escolares
3. Vivência de grupo pedagogicamente orientada e supervisionada: na Biblioteca, na cantina, no bufete, em visitas de estudo,  em atividades extracurriculares,etc.
4.Envolvimento de um grupo representante dos alunos, que promovam, junto dos colegas, comportamentos assentes no “conviver com os outros”. 
5. Realização de atividades transversais ao agrupamento e comunidade, nomeadamente a organização e dinamização do "Mercado Saloio Sanjoanino", "Mercado Medieval" e "Marchas Sanjoaninas"</t>
  </si>
  <si>
    <t>Promover a identificação dos alunos com a escola</t>
  </si>
  <si>
    <t>Nº de alunos participantes nas na viagem destinada aos alunos do quadro de mérito e excelência</t>
  </si>
  <si>
    <t>Nº de alunos participantes nas atividades das férias escolares</t>
  </si>
  <si>
    <t>Nº de atividades/oficinas  dinamizadas durante as férias escolares</t>
  </si>
  <si>
    <t>Dinamizar recreios e períodos em que os alunos não têm atividade letiva no horário</t>
  </si>
  <si>
    <t>Nº de atividades realizadas semanalmente nas diversas escolas do agrupamento</t>
  </si>
  <si>
    <t>Nº de alunos com NEE envolvidos na atividade</t>
  </si>
  <si>
    <t>Média das classificações obtidas pelos alunos na produção escrita dos exames nacionais</t>
  </si>
  <si>
    <t>75% dos EE avaliam a atividade com "Satisfaz Bastante"</t>
  </si>
  <si>
    <t>Abandono escolar 0,19%</t>
  </si>
  <si>
    <t>9 alunos acompanhados em 2013/14</t>
  </si>
  <si>
    <t>Dos alunos intervencionados, 88,9% melhoraram a sua avaliação e 100% transitaram de ano</t>
  </si>
  <si>
    <t>Nº de docentes participantes na ação</t>
  </si>
  <si>
    <t>Percentagem de docentes que consideram a ação uma mais-valia ( em inquérito a realizar no final da formação)</t>
  </si>
  <si>
    <t>Nº de espetáculos realizados pelo grupo de teatro</t>
  </si>
  <si>
    <t>Dificuldades na articulação interciclos, nomeadamente na transição do 2º para o 3º ciclo.</t>
  </si>
  <si>
    <t>Dificuldades na criação de uma "cultura de escola" orientada para a qualidade do sucesso escolar</t>
  </si>
  <si>
    <t>Envolvimento de 7 docentes, 1 AO e 2 EE. Os docentes ocuparão cerca de 1 tempo não  letivo semanal.</t>
  </si>
  <si>
    <t>GR 220 e/ou 500 - 24 horas letivas e 8 não letivas
GR 300 - 16 horas letivas e 6 não letivas
GR 220 e/ou 330 - 12 horas letivas</t>
  </si>
  <si>
    <t>Utilização de um conjunto de professores, nomeadamente os professores de apoio educativo e  recursos humanos do projeto TEIP, no apoio pontual e específico a todos os alunos que sejam identificados pelo professor titular de turma, que estejam a divergir das metas traçadas para o ano de escolaridade que frequentam.  Nestes casos será mobilizado um ou mais docentes que num período de tempo pré-estabelecido e rigorosamente planificado se responsabilizarão por assessorar o professor titular no sentido de suprir as dificuldades detetadas no aluno. 
Intervenção no aconselhamento aos EE sobre a matrícula precoce (alunos que fazem os 6 anos entre setembro e dezembro) no 1º ano de escolaridade. Em 2013/2014, pela primeira vez, os alunos a fazer anos entre o dia 16/09 a 31/12 foram matriculados a pedido dos Encarregados de Educação, após informação do parecer pedagógico favorável ao ingresso no 1º ciclo dado pela educadora e parecer psicológico emitido pela psicóloga do agrupamento ou outros técnicos. É de referir que 4 EE acataram o parecer desfavorável e as crianças frequentaram a educação pré – escolar em 2013-14. 
De referir que dos 8 alunos retidos no 2º ano de escolaridade, 5 foram matriculados precocemente em 2012/13.</t>
  </si>
  <si>
    <t>Diferença entre o valor alcançado no agrupamento e a nível nacional &gt; -2 pp</t>
  </si>
  <si>
    <t>Comparação entre a percentagem de sucesso na avaliação externa à disciplina de Português e os resultados nacionais</t>
  </si>
  <si>
    <t>Comparação entre a percentagem de sucesso na avaliação externa à disciplina de matemática e os resultados nacionais</t>
  </si>
  <si>
    <t>Diferencial para a média nacional da taxa de sucesso no exame nacional de matemática - (média dos últimos 3 anos) = + 5,22 pp</t>
  </si>
  <si>
    <t>GR 110 - 75 horas letivas e 6 não letivas</t>
  </si>
  <si>
    <t>Percentagem dos alunos com Plano de acompanhamento pedagógico que melhoraram a sua avaliação &gt; 50%</t>
  </si>
  <si>
    <t>Percentagem de alunos com nível 4 ou 5 no exame nacional de 6º ano à disciplina de Matemática &gt;25%</t>
  </si>
  <si>
    <t>Percentagem de alunos do 2º ciclo com nível 4 ou 5 na avaliação interna à disciplina de Matemática &gt; 32%</t>
  </si>
  <si>
    <t>Percentagem de alunos do 3º ciclo com nível 4 ou 5 na avaliação interna à disciplina de Matemática</t>
  </si>
  <si>
    <t>Percentagem de alunos do 3º ciclo com nível 4 ou 5 na avaliação interna à disciplina de Matemática = 15,6%</t>
  </si>
  <si>
    <t>Percentagem de alunos do 3º ciclo com nível 4 ou 5 na avaliação interna à disciplina de Matemática &gt; 18%</t>
  </si>
  <si>
    <t xml:space="preserve">GR 230 e / ou 500 - 25 horas letivas e 15 não letivas
</t>
  </si>
  <si>
    <t>GR 510 - 3 horas letivas e 2 não letivas
GR 520 - 3 horas letivas e 2 não letivas</t>
  </si>
  <si>
    <t>GR 220 / 300 / 330 / 400 - 20 horas letivas (incluindo as horas de professor bibliotecário) e 15 não letivas</t>
  </si>
  <si>
    <t xml:space="preserve">Todos os GR </t>
  </si>
  <si>
    <t xml:space="preserve">Sucesso dos alunos do 2º ciclo (% de nível = ou&gt; 3) que frequentaram o laboratório - 84% 
</t>
  </si>
  <si>
    <t>2º ciclo - Sucesso dos alunos (% de nível = ou&gt; 3) que frequentaram o laboratório &gt; 80%
3º ciclo - Sucesso dos alunos (% de nível = ou&gt; 3) que frequentaram o laboratório &gt; 60%</t>
  </si>
  <si>
    <t>% dos alunos do 2º e 3º ciclo que obtêm nível 4 ou 5 na avaliação final à disciplina de Inglês &gt; 28%</t>
  </si>
  <si>
    <t>Alunos que frequentam a atividade &gt; 70</t>
  </si>
  <si>
    <t>GR 220 e / ou 330 - 6 horas letivas e 3 não letivas</t>
  </si>
  <si>
    <t>Psicólogo - 40 horas
Docentes de diversos GR participantes - 8 horas não letivas</t>
  </si>
  <si>
    <t>Diversos GR - 15 horas não letivas</t>
  </si>
  <si>
    <t>GR 240 - 2 horas não letivas</t>
  </si>
  <si>
    <t>GR 240 - 2 horas letivas e 4 horas não letivas
GR 250 - 1 hora letiva e  3 horas não letivas
GR 600 - 1 hora letiva e 2 não letivas</t>
  </si>
  <si>
    <t xml:space="preserve">Psicólogo - 5 horas semanais
Docentes diversos GR </t>
  </si>
  <si>
    <t>Docentes diversos GR</t>
  </si>
  <si>
    <t>Psicólogo e docentes dos diversos GR</t>
  </si>
  <si>
    <t>Melhorar as competências dos alunos ao nível da leitura e escrita</t>
  </si>
  <si>
    <t>Percentagem de alunos do 2º ciclo com dificuldades na leitura de textos adequados ao nível etário e ano de escolaridade dos alunos (dados obtidos das grelhas OBVIE produzidas pelo dep. de línguas)</t>
  </si>
  <si>
    <t>Percentagem de alunos do 2º ciclo com dificuldades na aquisição e aplicação das regras de escrita (dados obtidos das grelhas OBVIE produzidas pelo dep. de línguas)</t>
  </si>
  <si>
    <t>Percentagem de alunos do 3º ciclo com dificuldades na leitura de textos adequados ao nível etário e ano de escolaridade dos alunos (dados obtidos das grelhas OBVIE produzidas pelo dep. de línguas)</t>
  </si>
  <si>
    <t>Melhorar as competências dos alunos ao nível da compreensão oral</t>
  </si>
  <si>
    <t>Percentagem de alunos do 2º ciclo com dificuldades na compreensão oral e escrita (dados obtidos das grelhas OBVIE produzidas pelo dep. de línguas)</t>
  </si>
  <si>
    <t>Percentagem de alunos do 3º ciclo com dificuldades na compreensão oral e escrita (dados obtidos das grelhas OBVIE produzidas pelo dep. de línguas)</t>
  </si>
  <si>
    <t>Melhorar o Conhecimento Específico da Língua</t>
  </si>
  <si>
    <t>Percentagem de alunos do 3º ciclo com dificuldades no CEL (dados obtidos das grelhas OBVIE produzidas pelo dep. de línguas)</t>
  </si>
  <si>
    <t>Média obtida no domínio CEL do exame nacional de português do 6º ano</t>
  </si>
  <si>
    <t xml:space="preserve">O contexto em que se situa o Agrupamento de Escolas de Souselo é determinado pela sua situação geográfica e pela situação socioeconómica da população que serve, que não se alteraram substancialmente desde o ano anterior. 
O Agrupamento continua a servir  a população da parte ocidental do concelho de Cinfães, nomeadamente as freguesias de Souselo, Travanca, Moimenta, Espadanedo, Tarouquela e parte da freguesia de Fornelos, numa dispersão geográfica correspondente a  50 km2 , agravada pela orografia, que a proximidade dos rios Douro e Paiva determinam. O recente encerramento de duas escolas do 1ºCEB ( dizer quais) ditará a maior concentração dos alunos que não sendo em si um fenómeno prejudicial implica alguma maior distância a percorrer por alguns alunos todos os dias.
As distâncias geográficas e a ruralidade do contexto têm vindo a determinar, desde há alguns anos, a perda populacional – entre 2001 e 2011 a população diminuiu cerca de 18,5% (Censos,2011) no conjunto das 5 freguesias, - explicada pela emigração , pelo envelhecimento, pela migração para o litoral e pela diminuição dos nascimentos. Desde há 5 anos o Agrupamento tem vindo a perder alunos, tão somente porque não há renovação populacional – em 2009/10 o número de alunos do 1º ao 9º ano de escolaridade era de 777 e em 2013/14 de 665.
Outra regularidade prende-se com a situação socioeconómica da população em geral e das famílias dos alunos do Agrupamento em particular, cujas actividades predominantes continuam a ser a construção civil, a agricultura e o comércio a retalho. À emigração soma-se agora o desemprego de muitos dos progenitores, o que tem vindo a agravar, paulatinamente, as condições de vida das famílias dos alunos que frequentam o Agrupamento. Em resumo, as dificuldades económicas têm-se agravado em muitos casos, enquanto noutros, é a ausência dos progenitores ( ou de um deles) que se torna problemática para assegurar uma infância e adolescência felizes. . Dos alunos do Agrupamento, 19.1% vivem semanalmente com apenas um dos progenitores (normalmente a mãe) e 5.8% dos alunos vivem ao cuidado de outros familiares . Ao nível das condições socioeconómicas, verifica-se um índice de desemprego nas mães dos nossos alunos, com valores a rondar os 73% e um significativo número de famílias beneficiárias do Rendimento Social de Inserção. Outro indicador desta realidade é o nº acrescido de pedidos de atribuição de apoios do ASE. Da totalidade dos alunos do Agrupamento ( do pré-escolar ao 9º ano) 51,7% beneficiam do escalão A e 24,8% do escalão B. De forma concorrente, também os níveis de escolarização dos  pais dos nossos alunos são baixos, pese embora o esforço que tem sido realizado para a sua inversão. No ano lectivo que agora findou, apenas 14.9% dos pais e 30.8% das mães dos estudantes do AE Souselo possuíam habilitações escolares superiores ao 6º ano.
O Agrupamento é no contexto actual o “porto de abrigo” para muitos destes casos problemáticos e é visto pela comunidade envolvente, como um lugar seguro e confiável, capaz de merecer a confiança dos pais e EE dos alunos que o frequentam. Um exemplo claro dessa condição expressa-se no nº de alunos inscritos nas férias escolares que o Agrupamento organiza .
Se a função social da Escola é por demais evidente, face ao contexto descrito, o Agrupamento está cada vez mais consciente da imprescindibilidade da sua existência e da diferença que faz para estas populações na prossecução de uma igualdade de oportunidade de sucesso. Por isso o Agrupamento decidiu que o eixo norteador da sua ação seria este ano a promoção do domínio da língua portuguesa, condição fundamental do acesso e do exercício de uma cidadania plena.
</t>
  </si>
  <si>
    <t xml:space="preserve">Organização da ação do Agrupamento orientada para a promoção da sequencialidade das aprendizagens </t>
  </si>
  <si>
    <t>Organização da ação do Agrupamento orientada para o desenvolvimento de projetos transversais.</t>
  </si>
  <si>
    <t xml:space="preserve">Trabalho colaborativo entre os docentes. </t>
  </si>
  <si>
    <t>Integração da Escola na Rede de Bibliotecas Escolares e no Plano Nacional de Leitura</t>
  </si>
  <si>
    <t xml:space="preserve">Parcerias em vigor, nomeadamente as respeitantes à Equipa de Integração Escolar </t>
  </si>
  <si>
    <t xml:space="preserve">Participação/colaboração das Associações de Pais/outros Encarregados de Educação (de todo o Agrupamento). </t>
  </si>
  <si>
    <t xml:space="preserve">A gestão dos recursos humanos centrada nas pessoas e nas suas competências profissionais. </t>
  </si>
  <si>
    <t xml:space="preserve">A liderança da direção, atenta e mobilizadora das lideranças intermédias e da participação da comunidade educativa. </t>
  </si>
  <si>
    <t xml:space="preserve">A ação do Agrupamento orientada para o combate ao abandono, com expressão nos diversificados clubes e projetos. </t>
  </si>
  <si>
    <t xml:space="preserve">Resiliência na adaptação às mudanças </t>
  </si>
  <si>
    <t xml:space="preserve"> Mecanismo de autoavaliação do agrupamento </t>
  </si>
  <si>
    <t>As mais-valias resultantes da parceria com a FPCEUP.</t>
  </si>
  <si>
    <t xml:space="preserve">Competências médias exibidas pelos alunos ao nível do português </t>
  </si>
  <si>
    <t>O esquema actual do acompanhamento e supervisão da prática letiva em sala de aula, demasiado complacente ou burocratizado.</t>
  </si>
  <si>
    <t>Articulação insuficiente na transição do 2º para o 3º ciclo.</t>
  </si>
  <si>
    <t>Promoção insuficiente de percursos diversificados para os alunos, em especial com insucesso escolar e NEE.</t>
  </si>
  <si>
    <t xml:space="preserve"> Contexto socioacadémico das famílias dos alunos do Agrupamento.</t>
  </si>
  <si>
    <t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t>
  </si>
  <si>
    <t>Diminuição dos resultados escolares a matemática consoante se progride na escolaridade. 
Resultados aquém do pretendido na avaliação externa de matemática do 9º ano. Resultados ainda não totalmente consolidados na avaliação externa de matemática do 4º e 6º ano.</t>
  </si>
  <si>
    <t>Sustentabilidade das aprendizagens nos dois primeiros anos de escolaridade, de que a Taxa de sucesso ao nível do 2º ano de escolaridade é sinal.</t>
  </si>
  <si>
    <t xml:space="preserve">Menor qualidade constatada das aprendizagens na disciplina  de inglês de que os resultados na avaliação interna da mesma são sinal </t>
  </si>
  <si>
    <t>Menor qualidade constatada das aprendizagens na disciplina  de física e química de que os resultados na avaliação interna da mesma são sinal.</t>
  </si>
  <si>
    <t>Fraca participação dos pais e encarregados de educação</t>
  </si>
  <si>
    <t xml:space="preserve">São  as inegáveis vantagens da partilha pedagógica. 
.Numa perspetiva organizacional pode ser considerada como uma habilidade/competência de análise do passado, análise do presente e análise, prevendo, o futuro.
A função desta partilha será fornecer  uma orientação no sentido de ajudar os professores envolvidos  a desenvolver a sua carreira, estimulando o seu desempenho também através de uma forma reflexiva, exercendo, deste modo, uma influência indireta na aprendizagem dos alunos e consequentemente na qualidade da educação .
As dimensões da partilha pedagógica são as que fornecem uma orientação da prática docente ao professor através de uma monitorização contínua. 
A partilha pedagógica, e não usamos deliberadamente o termo supervisão pedagógica, pretende ser  uma prática continuada de entreajuda nos professores sem a existência de uma avaliação no intuito de se proporcionar uma hetero e uma autossupervisão.
No presente ano letivo o agrupamento instituiu um modelo de supervisão baseado no acompanhamento da prática letiva por parte dos coordenadores de departamento. A maioria dos docentes considerou este modelo redutor e propuseram a realização de grupos de partilha pedagógica, com observações cruzadas da prática letiva. Nesse sentido a instituição de ensino superior nossa parceira irá dinamizar o processo através da acreditação de uma Ação de formação a desenvolver sob a forma de projecto de formação , centrado na observação de pares.
</t>
  </si>
  <si>
    <t xml:space="preserve">AAtendendo ao problema elencado, pretende-se construir com os alunos, um código de ética e conduta, com vista a melhorar a atitude dos alunos perante a escola. Embora o problema seja notório essencialmente ao nível do 3º ciclo, é objetivo envolver  todos os alunos do 1º, 2º e 3º ciclo, O processo envolverá inicialmente os coordenadores de DT, técnicos do GAA, direção e delegados de turma, sendo posteriormente alargado por estes, com a colaboração do respetivo DT, aos restantes alunos. A ação desenvolve-se em primeira instância em horário não letivo, passando, aquando do alargamento à generalidade dos alunos, para o horário letivo, na parte correspondente à oferta complementar.
Pretende-se ainda traduzir o código aprovado nos níveis de linguagem mais adequados aos alunos de cada ciclo ou nível de educação.
</t>
  </si>
  <si>
    <t xml:space="preserve">Esta ação visa agir sobre as dificuldades apresentadas por uma percentagem elevada de alunos ao nível do português. A identificação dessas dificuldades baseia-se na monitorização individual, efetuada pelo Departamento de Línguas, e que se traduz na elaboração de grelhas globais, por turma, ano e ciclo. São exemplos, entre outros, dos itens registados:
- Dificuldades na leitura de textos adequados ao nível etário e ano de escolaridade dos alunos;
- Dificuldades na aquisição e aplicação das regras de escrita;
- Caligrafia irregular e/ou muito irregular;
- Na expressão oral, uma vez que os alunos nem sempre conseguem exprimir o que sentem e/ou pensam, devido aos deficientes hábitos de leitura, o que ocasiona um fraco nível vocabular;
Com esta ação pretende-se intervir precocemente sobre as dificuldades que cada aluno vai sentindo e traduz-se na coadjuvância ao professor de português. </t>
  </si>
  <si>
    <t>GR 200 / 210 / 220 / 300 - 16 horas letivas e 6 não letivas</t>
  </si>
  <si>
    <t>Ethos</t>
  </si>
  <si>
    <t>Não observável</t>
  </si>
  <si>
    <t>50% de realização</t>
  </si>
  <si>
    <t>Criar um modelo fiável que possa ser interna/te testado e externa/te validado pelos resultados obtidos no indicador seguinte</t>
  </si>
  <si>
    <t>6º ano &gt;60%
9º ano  - crescer 5 pp</t>
  </si>
  <si>
    <t>6º ano = 54,27%
 9º ano  = 57,16%</t>
  </si>
  <si>
    <t xml:space="preserve"> 3 relatórios anuais</t>
  </si>
  <si>
    <t xml:space="preserve"> 3 relatórios anuais para divulgação à comunidade educativa</t>
  </si>
  <si>
    <t>Melhorar 4 pp</t>
  </si>
  <si>
    <t xml:space="preserve"> (média dos últimos 3 anos) = 5,34%</t>
  </si>
  <si>
    <t xml:space="preserve"> 2º ciclo = 83,05%
 3º ciclo = 58,13%</t>
  </si>
  <si>
    <t xml:space="preserve"> 2º ciclo &gt; 84%
 3º ciclo &gt; 70%</t>
  </si>
  <si>
    <t xml:space="preserve"> = -6,18%</t>
  </si>
  <si>
    <t xml:space="preserve">  = -17,37%</t>
  </si>
  <si>
    <t xml:space="preserve"> = -5%</t>
  </si>
  <si>
    <t xml:space="preserve"> = - 5%</t>
  </si>
  <si>
    <t xml:space="preserve">  = - 21,31%</t>
  </si>
  <si>
    <t>2º ciclo = 89,27%
3º ciclo = 87,25%</t>
  </si>
  <si>
    <t xml:space="preserve"> 2º ciclo &gt; 90%
 3º ciclo &gt; 89%</t>
  </si>
  <si>
    <t xml:space="preserve"> &gt; 93%</t>
  </si>
  <si>
    <t xml:space="preserve"> = 61,58%</t>
  </si>
  <si>
    <t xml:space="preserve"> &gt; 65%</t>
  </si>
  <si>
    <t>% dos alunos do 2º e 3º ciclo que obtêm nível 4 ou 5 na avaliação final à disciplina de Inglês &gt; 29%</t>
  </si>
  <si>
    <t xml:space="preserve"> 1º ano (93,33%) 2º ano (84,51%)  3º ano (90,68%)  4º ano (100%)</t>
  </si>
  <si>
    <t xml:space="preserve">  1ºano = ou &gt; 93%  2ºano = ou &gt; 87%
 3ºano = ou &gt; 92%   4ºano = ou &gt; 95%</t>
  </si>
  <si>
    <t xml:space="preserve">  (média dos últimos 3 anos) = - 6,6 pp</t>
  </si>
  <si>
    <t xml:space="preserve"> &gt; - 3 pp</t>
  </si>
  <si>
    <t xml:space="preserve"> média dos alunos do Agrupamento nas provas de aferição: 59,77
média nacional: 62,2Diferencial: - 2,43 pp</t>
  </si>
  <si>
    <t xml:space="preserve"> 1º ano (95,56%) 2º ano (80%)  3º ano (84,38%)  4º ano (90,32%)</t>
  </si>
  <si>
    <t xml:space="preserve"> 1ºano = ou &gt; 95%  2ºano = ou &gt; 84%
  3ºano = ou &gt; 87%
  4ºano = ou &gt; 93%</t>
  </si>
  <si>
    <t>média dos alunos do Agrupamento no exame nacional:56,15 média nacional: 56,1%
Diferencial: + 0,05 pp</t>
  </si>
  <si>
    <t>Uma questão num dos testes de cada período</t>
  </si>
  <si>
    <t xml:space="preserve"> &gt; 85%
 &gt; 70%</t>
  </si>
  <si>
    <t xml:space="preserve"> 5º ano (83,56%) 6º ano (82,69%)  </t>
  </si>
  <si>
    <t xml:space="preserve"> 5º ano = ou &gt; 84%
 6º ano = ou &gt; 83%</t>
  </si>
  <si>
    <t xml:space="preserve"> Classificação média  dos alunos que frequentam a atividade superior em 0,20 valores relativamente aos alunos que não estão abrangidos pela atividade.</t>
  </si>
  <si>
    <t>Percentagem dos alunos entre o 4º e o 9º ano, reconhecem a realização / observação de trabalho laboratorial na escola &gt;88</t>
  </si>
  <si>
    <t xml:space="preserve"> 3 sessões</t>
  </si>
  <si>
    <t xml:space="preserve"> 6 sessões anuais</t>
  </si>
  <si>
    <t>Média de  livros requisitados por aluno do Agrupamento &gt;2,5</t>
  </si>
  <si>
    <t xml:space="preserve"> &gt; 5 por turma</t>
  </si>
  <si>
    <t xml:space="preserve"> 2013/14 = 600</t>
  </si>
  <si>
    <t xml:space="preserve"> 2014/15 &gt; 610</t>
  </si>
  <si>
    <t xml:space="preserve"> 2013/14 = 36</t>
  </si>
  <si>
    <t xml:space="preserve"> 2014/15 &gt; 36</t>
  </si>
  <si>
    <t xml:space="preserve"> &lt; 4%</t>
  </si>
  <si>
    <t xml:space="preserve"> 28,4%, </t>
  </si>
  <si>
    <t xml:space="preserve">&lt; 15%, </t>
  </si>
  <si>
    <t>Nº de instrumentos de avaliação produzidos em regime de articulação horizontal.
Nº de instrumentos de avaliação produzidos em regime de articulação vertical.</t>
  </si>
  <si>
    <t xml:space="preserve"> &gt; 2</t>
  </si>
  <si>
    <t>&gt; 55% dos docentes do agrupamento</t>
  </si>
  <si>
    <t>Nº de reuniões (entre todos os docentes do agrupamento) destinadas à comunicação, reflexão, partilha do trabalho realizado</t>
  </si>
  <si>
    <t>Nº de docentes que partilham voluntáriamente a sala de aula</t>
  </si>
  <si>
    <t>4º ano -  58,28% 6º ano -  54,27%                   Média (56%)</t>
  </si>
  <si>
    <t>Abandono escolar &lt; 0,18%</t>
  </si>
  <si>
    <t xml:space="preserve"> &lt;1,15%</t>
  </si>
  <si>
    <t>Dos alunos intervencionados:
Melhoraram a sua avaliação &gt; 90%
Transitaram de ano &gt; 100%</t>
  </si>
  <si>
    <t>117 alunos acompanhados pelo GAA em 2013/14</t>
  </si>
  <si>
    <t xml:space="preserve"> &lt; 20%</t>
  </si>
  <si>
    <t xml:space="preserve"> &lt; 30%</t>
  </si>
  <si>
    <t xml:space="preserve"> &lt; 28% </t>
  </si>
  <si>
    <t xml:space="preserve"> &lt; 35%</t>
  </si>
  <si>
    <t xml:space="preserve"> &gt; 52%</t>
  </si>
  <si>
    <t xml:space="preserve"> 15 EE</t>
  </si>
  <si>
    <t xml:space="preserve"> 20 EE
Realizar 2 ações</t>
  </si>
  <si>
    <t xml:space="preserve"> &gt;100</t>
  </si>
  <si>
    <t xml:space="preserve"> &gt;15</t>
  </si>
  <si>
    <t xml:space="preserve"> &gt; 3</t>
  </si>
  <si>
    <t>&gt;3</t>
  </si>
  <si>
    <t xml:space="preserve"> &gt; 12</t>
  </si>
  <si>
    <t xml:space="preserve"> &gt; 150</t>
  </si>
  <si>
    <t xml:space="preserve"> &gt; 6</t>
  </si>
  <si>
    <t xml:space="preserve"> &gt; 9</t>
  </si>
  <si>
    <t>Menos de 40% dos alunos</t>
  </si>
  <si>
    <t xml:space="preserve"> &gt; 15</t>
  </si>
  <si>
    <t xml:space="preserve"> &gt; 85%</t>
  </si>
  <si>
    <t>Portu Lab / Escrevo Logo Existo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</si>
</sst>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16" x14ac:knownFonts="1">
    <font>
      <sz val="11"/>
      <color theme="1"/>
      <name val="Calibri"/>
      <family val="2"/>
      <scheme val="minor"/>
    </font>
    <font>
      <b/>
      <sz val="12"/>
      <name val="Arial"/>
      <family val="2"/>
    </font>
    <font>
      <sz val="10"/>
      <name val="Arial"/>
      <family val="2"/>
    </font>
    <font>
      <u/>
      <sz val="10"/>
      <color indexed="12"/>
      <name val="Arial"/>
      <family val="2"/>
    </font>
    <font>
      <sz val="11"/>
      <name val="Arial"/>
      <family val="2"/>
    </font>
    <font>
      <sz val="11"/>
      <name val="Calibri"/>
      <family val="2"/>
    </font>
    <font>
      <b/>
      <sz val="14"/>
      <color indexed="8"/>
      <name val="Calibri"/>
      <family val="2"/>
    </font>
    <font>
      <b/>
      <sz val="9"/>
      <color indexed="8"/>
      <name val="Calibri"/>
      <family val="2"/>
    </font>
    <font>
      <b/>
      <sz val="7"/>
      <color indexed="8"/>
      <name val="Calibri"/>
      <family val="2"/>
    </font>
    <font>
      <sz val="10"/>
      <color indexed="8"/>
      <name val="Arial"/>
      <family val="2"/>
    </font>
    <font>
      <b/>
      <sz val="7"/>
      <color indexed="23"/>
      <name val="Calibri"/>
      <family val="2"/>
    </font>
    <font>
      <b/>
      <sz val="14"/>
      <color indexed="9"/>
      <name val="Calibri"/>
      <family val="2"/>
    </font>
    <font>
      <b/>
      <sz val="8"/>
      <color indexed="9"/>
      <name val="Calibri"/>
      <family val="2"/>
    </font>
    <font>
      <sz val="8"/>
      <color indexed="8"/>
      <name val="Calibri"/>
      <family val="2"/>
    </font>
    <font>
      <sz val="10"/>
      <color indexed="12"/>
      <name val="Arial"/>
      <family val="2"/>
    </font>
    <font>
      <b/>
      <u/>
      <sz val="10"/>
      <color indexed="12"/>
      <name val="Arial"/>
      <family val="2"/>
    </font>
    <font>
      <b/>
      <sz val="9"/>
      <color indexed="12"/>
      <name val="Arial"/>
      <family val="2"/>
    </font>
    <font>
      <b/>
      <sz val="11"/>
      <name val="Calibri"/>
      <family val="2"/>
    </font>
    <font>
      <sz val="8"/>
      <name val="Arial"/>
      <family val="2"/>
    </font>
    <font>
      <sz val="9"/>
      <name val="Arial"/>
      <family val="2"/>
    </font>
    <font>
      <b/>
      <sz val="10"/>
      <color indexed="12"/>
      <name val="Arial"/>
      <family val="2"/>
    </font>
    <font>
      <b/>
      <sz val="12"/>
      <name val="Calibri"/>
      <family val="2"/>
    </font>
    <font>
      <sz val="12"/>
      <name val="Arial"/>
      <family val="2"/>
    </font>
    <font>
      <b/>
      <sz val="8"/>
      <name val="Arial"/>
      <family val="2"/>
    </font>
    <font>
      <sz val="11"/>
      <name val="Calibri"/>
      <family val="2"/>
    </font>
    <font>
      <b/>
      <sz val="11"/>
      <color indexed="10"/>
      <name val="Calibri"/>
      <family val="2"/>
    </font>
    <font>
      <b/>
      <sz val="11"/>
      <color indexed="62"/>
      <name val="Calibri"/>
      <family val="2"/>
    </font>
    <font>
      <sz val="10"/>
      <name val="Calibri"/>
      <family val="2"/>
    </font>
    <font>
      <sz val="10"/>
      <color indexed="8"/>
      <name val="Arial"/>
      <family val="2"/>
    </font>
    <font>
      <b/>
      <sz val="10"/>
      <color indexed="81"/>
      <name val="Tahoma"/>
      <family val="2"/>
    </font>
    <font>
      <b/>
      <sz val="8"/>
      <color indexed="81"/>
      <name val="Tahoma"/>
      <family val="2"/>
    </font>
    <font>
      <b/>
      <sz val="11"/>
      <color indexed="9"/>
      <name val="Arial"/>
      <family val="2"/>
    </font>
    <font>
      <b/>
      <sz val="12"/>
      <color indexed="9"/>
      <name val="Arial"/>
      <family val="2"/>
    </font>
    <font>
      <sz val="11"/>
      <color indexed="8"/>
      <name val="Arial"/>
      <family val="2"/>
    </font>
    <font>
      <sz val="8"/>
      <color indexed="8"/>
      <name val="Arial"/>
      <family val="2"/>
    </font>
    <font>
      <b/>
      <sz val="8"/>
      <color indexed="9"/>
      <name val="Arial"/>
      <family val="2"/>
    </font>
    <font>
      <b/>
      <sz val="14"/>
      <color indexed="9"/>
      <name val="Arial"/>
      <family val="2"/>
    </font>
    <font>
      <b/>
      <sz val="16"/>
      <color indexed="8"/>
      <name val="Arial"/>
      <family val="2"/>
    </font>
    <font>
      <b/>
      <sz val="14"/>
      <color indexed="51"/>
      <name val="Calibri"/>
      <family val="2"/>
    </font>
    <font>
      <b/>
      <u/>
      <sz val="12"/>
      <color indexed="9"/>
      <name val="Arial"/>
      <family val="2"/>
    </font>
    <font>
      <b/>
      <sz val="12"/>
      <color indexed="8"/>
      <name val="Arial"/>
      <family val="2"/>
    </font>
    <font>
      <sz val="8"/>
      <name val="Calibri"/>
      <family val="2"/>
    </font>
    <font>
      <b/>
      <sz val="11"/>
      <color indexed="56"/>
      <name val="Calibri"/>
      <family val="2"/>
    </font>
    <font>
      <b/>
      <sz val="16"/>
      <color indexed="9"/>
      <name val="Calibri"/>
      <family val="2"/>
    </font>
    <font>
      <b/>
      <sz val="12"/>
      <color indexed="9"/>
      <name val="Calibri"/>
      <family val="2"/>
    </font>
    <font>
      <sz val="12"/>
      <color indexed="8"/>
      <name val="Calibri"/>
      <family val="2"/>
    </font>
    <font>
      <b/>
      <sz val="12"/>
      <color indexed="8"/>
      <name val="Calibri"/>
      <family val="2"/>
    </font>
    <font>
      <sz val="12"/>
      <color indexed="8"/>
      <name val="Times New Roman"/>
      <family val="1"/>
    </font>
    <font>
      <b/>
      <sz val="11"/>
      <color indexed="16"/>
      <name val="Arial"/>
      <family val="2"/>
    </font>
    <font>
      <b/>
      <sz val="11"/>
      <color indexed="18"/>
      <name val="Arial"/>
      <family val="2"/>
    </font>
    <font>
      <b/>
      <sz val="11"/>
      <color indexed="60"/>
      <name val="Calibri"/>
      <family val="2"/>
    </font>
    <font>
      <b/>
      <sz val="11"/>
      <color indexed="8"/>
      <name val="Calibri"/>
      <family val="2"/>
    </font>
    <font>
      <b/>
      <sz val="11"/>
      <color indexed="56"/>
      <name val="Arial"/>
      <family val="2"/>
    </font>
    <font>
      <b/>
      <sz val="10"/>
      <color indexed="10"/>
      <name val="Arial"/>
      <family val="2"/>
    </font>
    <font>
      <sz val="7"/>
      <name val="Arial"/>
      <family val="2"/>
    </font>
    <font>
      <sz val="11"/>
      <color theme="1"/>
      <name val="Calibri"/>
      <family val="2"/>
      <scheme val="minor"/>
    </font>
    <font>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4"/>
      <color theme="1"/>
      <name val="Calibri"/>
      <family val="2"/>
      <scheme val="minor"/>
    </font>
    <font>
      <b/>
      <sz val="9"/>
      <color theme="1"/>
      <name val="Calibri"/>
      <family val="2"/>
      <scheme val="minor"/>
    </font>
    <font>
      <sz val="8"/>
      <color theme="1"/>
      <name val="Calibri"/>
      <family val="2"/>
      <scheme val="minor"/>
    </font>
    <font>
      <sz val="11"/>
      <color theme="1" tint="0.34998626667073579"/>
      <name val="Calibri"/>
      <family val="2"/>
      <scheme val="minor"/>
    </font>
    <font>
      <sz val="9"/>
      <color theme="1"/>
      <name val="Calibri"/>
      <family val="2"/>
      <scheme val="minor"/>
    </font>
    <font>
      <b/>
      <sz val="14"/>
      <color theme="1"/>
      <name val="Calibri"/>
      <family val="2"/>
      <scheme val="minor"/>
    </font>
    <font>
      <b/>
      <sz val="8"/>
      <color theme="1"/>
      <name val="Calibri"/>
      <family val="2"/>
      <scheme val="minor"/>
    </font>
    <font>
      <sz val="8"/>
      <name val="Calibri"/>
      <family val="2"/>
      <scheme val="minor"/>
    </font>
    <font>
      <b/>
      <sz val="8"/>
      <name val="Calibri"/>
      <family val="2"/>
      <scheme val="minor"/>
    </font>
    <font>
      <sz val="8"/>
      <color theme="3"/>
      <name val="Calibri"/>
      <family val="2"/>
      <scheme val="minor"/>
    </font>
    <font>
      <sz val="8"/>
      <color rgb="FFFF0000"/>
      <name val="Calibri"/>
      <family val="2"/>
      <scheme val="minor"/>
    </font>
    <font>
      <b/>
      <sz val="8"/>
      <color rgb="FFFF0000"/>
      <name val="Calibri"/>
      <family val="2"/>
      <scheme val="minor"/>
    </font>
    <font>
      <b/>
      <sz val="12"/>
      <color theme="4" tint="-0.249977111117893"/>
      <name val="Calibri"/>
      <family val="2"/>
    </font>
    <font>
      <b/>
      <sz val="11"/>
      <color theme="4" tint="-0.249977111117893"/>
      <name val="Calibri"/>
      <family val="2"/>
      <scheme val="minor"/>
    </font>
    <font>
      <b/>
      <sz val="11"/>
      <color theme="4" tint="-0.249977111117893"/>
      <name val="Arial"/>
      <family val="2"/>
    </font>
    <font>
      <sz val="10"/>
      <color theme="0"/>
      <name val="Arial"/>
      <family val="2"/>
    </font>
    <font>
      <b/>
      <sz val="10"/>
      <color theme="1"/>
      <name val="Arial"/>
      <family val="2"/>
    </font>
    <font>
      <sz val="10"/>
      <color theme="1"/>
      <name val="Calibri"/>
      <family val="2"/>
      <scheme val="minor"/>
    </font>
    <font>
      <b/>
      <sz val="14"/>
      <color rgb="FFFF0000"/>
      <name val="Arial"/>
      <family val="2"/>
    </font>
    <font>
      <sz val="11"/>
      <color theme="1"/>
      <name val="Arial"/>
      <family val="2"/>
    </font>
    <font>
      <sz val="8"/>
      <color theme="1"/>
      <name val="Arial"/>
      <family val="2"/>
    </font>
    <font>
      <sz val="9"/>
      <color theme="1" tint="0.34998626667073579"/>
      <name val="Calibri"/>
      <family val="2"/>
      <scheme val="minor"/>
    </font>
    <font>
      <sz val="10"/>
      <color theme="1"/>
      <name val="Arial"/>
      <family val="2"/>
    </font>
    <font>
      <b/>
      <sz val="12"/>
      <color theme="1"/>
      <name val="Arial"/>
      <family val="2"/>
    </font>
    <font>
      <u/>
      <sz val="11"/>
      <color theme="0" tint="-0.499984740745262"/>
      <name val="Calibri"/>
      <family val="2"/>
      <scheme val="minor"/>
    </font>
    <font>
      <sz val="10"/>
      <color theme="1"/>
      <name val="Calibri"/>
      <family val="2"/>
    </font>
    <font>
      <b/>
      <sz val="16"/>
      <color rgb="FFFFFFFF"/>
      <name val="Calibri"/>
      <family val="2"/>
    </font>
    <font>
      <u/>
      <sz val="11"/>
      <color theme="0" tint="-0.249977111117893"/>
      <name val="Calibri"/>
      <family val="2"/>
      <scheme val="minor"/>
    </font>
    <font>
      <sz val="10"/>
      <color rgb="FFFF0000"/>
      <name val="Arial"/>
      <family val="2"/>
    </font>
    <font>
      <b/>
      <sz val="16"/>
      <color theme="0"/>
      <name val="Calibri"/>
      <family val="2"/>
    </font>
    <font>
      <sz val="16"/>
      <color theme="0"/>
      <name val="Arial"/>
      <family val="2"/>
    </font>
    <font>
      <b/>
      <sz val="14"/>
      <color theme="0"/>
      <name val="Calibri"/>
      <family val="2"/>
      <scheme val="minor"/>
    </font>
    <font>
      <b/>
      <sz val="11"/>
      <color theme="0"/>
      <name val="Arial"/>
      <family val="2"/>
    </font>
    <font>
      <sz val="8"/>
      <color theme="1"/>
      <name val="Calibri"/>
      <family val="2"/>
    </font>
    <font>
      <sz val="12"/>
      <color rgb="FF000000"/>
      <name val="Calibri"/>
      <family val="2"/>
    </font>
    <font>
      <sz val="12"/>
      <color theme="1"/>
      <name val="Calibri"/>
      <family val="2"/>
      <scheme val="minor"/>
    </font>
    <font>
      <b/>
      <sz val="11"/>
      <color rgb="FF632523"/>
      <name val="Arial"/>
      <family val="2"/>
    </font>
    <font>
      <b/>
      <sz val="11"/>
      <color rgb="FFFF0000"/>
      <name val="Calibri"/>
      <family val="2"/>
      <scheme val="minor"/>
    </font>
    <font>
      <sz val="12"/>
      <color theme="1"/>
      <name val="Arial"/>
      <family val="2"/>
    </font>
    <font>
      <b/>
      <sz val="8"/>
      <color theme="1"/>
      <name val="Arial"/>
      <family val="2"/>
    </font>
    <font>
      <b/>
      <sz val="12"/>
      <color theme="0"/>
      <name val="Arial"/>
      <family val="2"/>
    </font>
    <font>
      <b/>
      <sz val="7"/>
      <color theme="1"/>
      <name val="Calibri"/>
      <family val="2"/>
      <scheme val="minor"/>
    </font>
    <font>
      <b/>
      <sz val="11"/>
      <color theme="1" tint="0.34998626667073579"/>
      <name val="Calibri"/>
      <family val="2"/>
      <scheme val="minor"/>
    </font>
    <font>
      <b/>
      <sz val="9"/>
      <color theme="1" tint="0.34998626667073579"/>
      <name val="Calibri"/>
      <family val="2"/>
      <scheme val="minor"/>
    </font>
    <font>
      <b/>
      <sz val="18"/>
      <color theme="0"/>
      <name val="Calibri"/>
      <family val="2"/>
      <scheme val="minor"/>
    </font>
    <font>
      <b/>
      <sz val="9"/>
      <color rgb="FFFF0000"/>
      <name val="Calibri"/>
      <family val="2"/>
      <scheme val="minor"/>
    </font>
    <font>
      <b/>
      <sz val="12"/>
      <color theme="1"/>
      <name val="Calibri"/>
      <family val="2"/>
      <scheme val="minor"/>
    </font>
    <font>
      <b/>
      <sz val="16"/>
      <color theme="1" tint="0.34998626667073579"/>
      <name val="Calibri"/>
      <family val="2"/>
      <scheme val="minor"/>
    </font>
    <font>
      <b/>
      <sz val="16"/>
      <color theme="1"/>
      <name val="Calibri"/>
      <family val="2"/>
      <scheme val="minor"/>
    </font>
    <font>
      <sz val="16"/>
      <color theme="1"/>
      <name val="Calibri"/>
      <family val="2"/>
      <scheme val="minor"/>
    </font>
    <font>
      <b/>
      <sz val="10"/>
      <color theme="1"/>
      <name val="Calibri"/>
      <family val="2"/>
      <scheme val="minor"/>
    </font>
    <font>
      <b/>
      <sz val="9"/>
      <color theme="0"/>
      <name val="Calibri"/>
      <family val="2"/>
      <scheme val="minor"/>
    </font>
    <font>
      <b/>
      <sz val="8"/>
      <color theme="0"/>
      <name val="Calibri"/>
      <family val="2"/>
      <scheme val="minor"/>
    </font>
    <font>
      <sz val="8"/>
      <color theme="0"/>
      <name val="Calibri"/>
      <family val="2"/>
      <scheme val="minor"/>
    </font>
  </fonts>
  <fills count="29">
    <fill>
      <patternFill patternType="none"/>
    </fill>
    <fill>
      <patternFill patternType="gray125"/>
    </fill>
    <fill>
      <patternFill patternType="solid">
        <fgColor indexed="22"/>
        <bgColor indexed="0"/>
      </patternFill>
    </fill>
    <fill>
      <patternFill patternType="solid">
        <fgColor rgb="FF99CCFF"/>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4F81BD"/>
        <bgColor indexed="64"/>
      </patternFill>
    </fill>
    <fill>
      <patternFill patternType="solid">
        <fgColor rgb="FF76923C"/>
        <bgColor indexed="64"/>
      </patternFill>
    </fill>
    <fill>
      <patternFill patternType="solid">
        <fgColor rgb="FFE36C0A"/>
        <bgColor indexed="64"/>
      </patternFill>
    </fill>
    <fill>
      <patternFill patternType="solid">
        <fgColor rgb="FFC0504D"/>
        <bgColor indexed="64"/>
      </patternFill>
    </fill>
    <fill>
      <patternFill patternType="solid">
        <fgColor theme="3" tint="0.39997558519241921"/>
        <bgColor indexed="64"/>
      </patternFill>
    </fill>
    <fill>
      <patternFill patternType="solid">
        <fgColor rgb="FF92D050"/>
        <bgColor indexed="64"/>
      </patternFill>
    </fill>
    <fill>
      <patternFill patternType="solid">
        <fgColor rgb="FFDBE5F1"/>
        <bgColor indexed="64"/>
      </patternFill>
    </fill>
    <fill>
      <patternFill patternType="solid">
        <fgColor rgb="FF009900"/>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249977111117893"/>
        <bgColor indexed="64"/>
      </patternFill>
    </fill>
    <fill>
      <patternFill patternType="solid">
        <fgColor rgb="FFEAF1DD"/>
        <bgColor indexed="64"/>
      </patternFill>
    </fill>
    <fill>
      <patternFill patternType="solid">
        <fgColor rgb="FFFDE9D9"/>
        <bgColor indexed="64"/>
      </patternFill>
    </fill>
    <fill>
      <patternFill patternType="solid">
        <fgColor rgb="FFF2DBDB"/>
        <bgColor indexed="64"/>
      </patternFill>
    </fill>
    <fill>
      <patternFill patternType="solid">
        <fgColor theme="4" tint="-0.249977111117893"/>
        <bgColor indexed="64"/>
      </patternFill>
    </fill>
  </fills>
  <borders count="6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double">
        <color theme="3"/>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9" tint="-0.499984740745262"/>
      </top>
      <bottom style="thin">
        <color theme="9" tint="-0.499984740745262"/>
      </bottom>
      <diagonal/>
    </border>
    <border>
      <left/>
      <right/>
      <top style="thin">
        <color theme="7" tint="-0.24994659260841701"/>
      </top>
      <bottom style="thin">
        <color theme="7" tint="-0.24994659260841701"/>
      </bottom>
      <diagonal/>
    </border>
    <border>
      <left/>
      <right/>
      <top style="thin">
        <color theme="3" tint="-0.24994659260841701"/>
      </top>
      <bottom style="thin">
        <color theme="3" tint="-0.24994659260841701"/>
      </bottom>
      <diagonal/>
    </border>
    <border>
      <left/>
      <right/>
      <top style="thin">
        <color theme="6" tint="-0.499984740745262"/>
      </top>
      <bottom style="thin">
        <color theme="6" tint="-0.499984740745262"/>
      </bottom>
      <diagonal/>
    </border>
    <border>
      <left/>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top style="thin">
        <color theme="0"/>
      </top>
      <bottom style="thin">
        <color theme="0"/>
      </bottom>
      <diagonal/>
    </border>
    <border>
      <left/>
      <right style="thin">
        <color theme="0"/>
      </right>
      <top/>
      <bottom style="thin">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theme="0"/>
      </left>
      <right/>
      <top/>
      <bottom style="thin">
        <color theme="0"/>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2" fillId="0" borderId="0"/>
    <xf numFmtId="0" fontId="55" fillId="0" borderId="0"/>
    <xf numFmtId="0" fontId="28" fillId="0" borderId="0"/>
    <xf numFmtId="0" fontId="9" fillId="0" borderId="0"/>
  </cellStyleXfs>
  <cellXfs count="450">
    <xf numFmtId="0" fontId="0" fillId="0" borderId="0" xfId="0"/>
    <xf numFmtId="0" fontId="1" fillId="3" borderId="0" xfId="0" applyFont="1" applyFill="1" applyAlignment="1" applyProtection="1">
      <alignment horizontal="left" vertical="center" wrapText="1"/>
      <protection hidden="1"/>
    </xf>
    <xf numFmtId="0" fontId="2" fillId="4" borderId="0" xfId="0" applyFont="1" applyFill="1" applyAlignment="1" applyProtection="1">
      <alignment vertical="center"/>
      <protection hidden="1"/>
    </xf>
    <xf numFmtId="0" fontId="3" fillId="4" borderId="16" xfId="1" applyFill="1" applyBorder="1" applyAlignment="1" applyProtection="1">
      <alignment horizontal="center" vertical="center" wrapText="1"/>
      <protection hidden="1"/>
    </xf>
    <xf numFmtId="0" fontId="3" fillId="4" borderId="17" xfId="1" applyFill="1" applyBorder="1" applyAlignment="1" applyProtection="1">
      <alignment horizontal="center" vertical="center" wrapText="1"/>
      <protection hidden="1"/>
    </xf>
    <xf numFmtId="0" fontId="3" fillId="0" borderId="17" xfId="1" applyBorder="1" applyAlignment="1" applyProtection="1">
      <alignment vertical="center" wrapText="1"/>
      <protection hidden="1"/>
    </xf>
    <xf numFmtId="0" fontId="0" fillId="0" borderId="17" xfId="0" applyBorder="1" applyAlignment="1" applyProtection="1">
      <alignment wrapText="1"/>
      <protection hidden="1"/>
    </xf>
    <xf numFmtId="0" fontId="3" fillId="0" borderId="17" xfId="1" applyBorder="1" applyAlignment="1" applyProtection="1">
      <alignment horizontal="center" wrapText="1"/>
      <protection hidden="1"/>
    </xf>
    <xf numFmtId="0" fontId="3" fillId="0" borderId="17" xfId="1" applyBorder="1" applyAlignment="1" applyProtection="1">
      <alignment wrapText="1"/>
      <protection hidden="1"/>
    </xf>
    <xf numFmtId="0" fontId="4" fillId="0" borderId="17" xfId="1" applyFont="1" applyBorder="1" applyAlignment="1" applyProtection="1">
      <alignment horizontal="center"/>
      <protection hidden="1"/>
    </xf>
    <xf numFmtId="0" fontId="4" fillId="0" borderId="17" xfId="1" applyFont="1" applyBorder="1" applyAlignment="1" applyProtection="1">
      <alignment horizontal="center" wrapText="1"/>
      <protection hidden="1"/>
    </xf>
    <xf numFmtId="0" fontId="61" fillId="0" borderId="17" xfId="0" applyFont="1" applyBorder="1" applyAlignment="1" applyProtection="1">
      <alignment horizontal="center"/>
      <protection hidden="1"/>
    </xf>
    <xf numFmtId="0" fontId="61"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4" borderId="0" xfId="0" applyFill="1" applyAlignment="1" applyProtection="1">
      <protection hidden="1"/>
    </xf>
    <xf numFmtId="0" fontId="0" fillId="4" borderId="18" xfId="0" applyFill="1" applyBorder="1" applyProtection="1">
      <protection hidden="1"/>
    </xf>
    <xf numFmtId="0" fontId="0" fillId="4" borderId="0" xfId="0" applyFill="1" applyProtection="1">
      <protection hidden="1"/>
    </xf>
    <xf numFmtId="0" fontId="62" fillId="4" borderId="0" xfId="0" applyFont="1" applyFill="1" applyAlignment="1" applyProtection="1">
      <alignment horizontal="center"/>
      <protection hidden="1"/>
    </xf>
    <xf numFmtId="0" fontId="0" fillId="4" borderId="0" xfId="0" applyFill="1" applyAlignment="1" applyProtection="1">
      <alignment horizontal="center"/>
      <protection hidden="1"/>
    </xf>
    <xf numFmtId="0" fontId="63" fillId="4" borderId="19" xfId="0" applyFont="1" applyFill="1" applyBorder="1" applyAlignment="1" applyProtection="1">
      <alignment horizontal="center" textRotation="90" wrapText="1"/>
      <protection locked="0"/>
    </xf>
    <xf numFmtId="0" fontId="63" fillId="0" borderId="19" xfId="0" applyFont="1" applyBorder="1" applyAlignment="1" applyProtection="1">
      <alignment horizontal="center" textRotation="90" wrapText="1"/>
      <protection locked="0"/>
    </xf>
    <xf numFmtId="0" fontId="0" fillId="4" borderId="0" xfId="0" applyFill="1" applyAlignment="1" applyProtection="1">
      <alignment horizontal="center" wrapText="1"/>
      <protection hidden="1"/>
    </xf>
    <xf numFmtId="0" fontId="0" fillId="4" borderId="0" xfId="0" applyFill="1" applyAlignment="1" applyProtection="1">
      <alignment horizontal="center" vertical="center" wrapText="1"/>
      <protection hidden="1"/>
    </xf>
    <xf numFmtId="0" fontId="64" fillId="4" borderId="19" xfId="0" applyFont="1" applyFill="1" applyBorder="1" applyAlignment="1" applyProtection="1">
      <alignment horizontal="center"/>
      <protection locked="0"/>
    </xf>
    <xf numFmtId="0" fontId="65" fillId="5" borderId="19" xfId="0" applyFont="1" applyFill="1" applyBorder="1" applyAlignment="1" applyProtection="1">
      <alignment horizontal="center" textRotation="90" wrapText="1"/>
      <protection hidden="1"/>
    </xf>
    <xf numFmtId="0" fontId="66" fillId="6" borderId="19" xfId="0" applyFont="1" applyFill="1" applyBorder="1" applyAlignment="1" applyProtection="1">
      <alignment horizontal="center" vertical="center" wrapText="1"/>
      <protection hidden="1"/>
    </xf>
    <xf numFmtId="0" fontId="66" fillId="6" borderId="20" xfId="0" applyFont="1" applyFill="1" applyBorder="1" applyAlignment="1" applyProtection="1">
      <alignment horizontal="center" vertical="center" wrapText="1"/>
      <protection hidden="1"/>
    </xf>
    <xf numFmtId="0" fontId="64" fillId="6" borderId="19" xfId="0" applyFont="1" applyFill="1" applyBorder="1" applyAlignment="1" applyProtection="1">
      <alignment horizontal="center"/>
      <protection hidden="1"/>
    </xf>
    <xf numFmtId="0" fontId="67" fillId="0" borderId="0" xfId="0" applyFont="1" applyAlignment="1">
      <alignment vertical="center"/>
    </xf>
    <xf numFmtId="0" fontId="59" fillId="7" borderId="2" xfId="0" applyFont="1" applyFill="1" applyBorder="1" applyAlignment="1">
      <alignment horizontal="center" vertical="center"/>
    </xf>
    <xf numFmtId="0" fontId="59" fillId="7" borderId="3" xfId="0" applyFont="1" applyFill="1" applyBorder="1" applyAlignment="1">
      <alignment horizontal="center" vertical="center"/>
    </xf>
    <xf numFmtId="0" fontId="59" fillId="7" borderId="4" xfId="0" applyFont="1" applyFill="1" applyBorder="1" applyAlignment="1">
      <alignment horizontal="center" vertical="center"/>
    </xf>
    <xf numFmtId="0" fontId="64" fillId="7" borderId="5" xfId="0" applyFont="1" applyFill="1" applyBorder="1" applyAlignment="1" applyProtection="1">
      <alignment horizontal="center" wrapText="1"/>
      <protection hidden="1"/>
    </xf>
    <xf numFmtId="0" fontId="68" fillId="7" borderId="5" xfId="0" applyFont="1" applyFill="1" applyBorder="1" applyAlignment="1" applyProtection="1">
      <alignment horizontal="center" textRotation="90" wrapText="1"/>
      <protection hidden="1"/>
    </xf>
    <xf numFmtId="0" fontId="64" fillId="7" borderId="5" xfId="0" applyFont="1" applyFill="1" applyBorder="1" applyAlignment="1">
      <alignment horizontal="center" textRotation="90" wrapText="1"/>
    </xf>
    <xf numFmtId="0" fontId="64" fillId="7" borderId="5" xfId="0" applyFont="1" applyFill="1" applyBorder="1" applyAlignment="1" applyProtection="1">
      <alignment horizontal="center" textRotation="90" wrapText="1"/>
      <protection hidden="1"/>
    </xf>
    <xf numFmtId="0" fontId="64" fillId="0" borderId="2" xfId="0" applyFont="1" applyFill="1" applyBorder="1" applyAlignment="1">
      <alignment horizontal="center" vertical="center" wrapText="1"/>
    </xf>
    <xf numFmtId="0" fontId="64" fillId="0" borderId="2" xfId="0" applyFont="1" applyFill="1" applyBorder="1" applyAlignment="1">
      <alignment horizontal="left" vertical="center" wrapText="1"/>
    </xf>
    <xf numFmtId="0" fontId="69" fillId="8" borderId="2"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70" fillId="0" borderId="2" xfId="0" applyFont="1" applyFill="1" applyBorder="1" applyAlignment="1">
      <alignment horizontal="center" vertical="center" wrapText="1"/>
    </xf>
    <xf numFmtId="0" fontId="0" fillId="0" borderId="0" xfId="0" applyFill="1"/>
    <xf numFmtId="0" fontId="69" fillId="0" borderId="2" xfId="0" applyFont="1" applyFill="1" applyBorder="1" applyAlignment="1">
      <alignment horizontal="left" vertical="center" wrapText="1"/>
    </xf>
    <xf numFmtId="0" fontId="71" fillId="0" borderId="2"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0" borderId="5" xfId="0" applyFont="1" applyFill="1" applyBorder="1" applyAlignment="1">
      <alignment horizontal="center" vertical="center" wrapText="1"/>
    </xf>
    <xf numFmtId="0" fontId="64" fillId="0" borderId="5" xfId="0" applyFont="1" applyFill="1" applyBorder="1" applyAlignment="1">
      <alignment horizontal="center" vertical="center" wrapText="1"/>
    </xf>
    <xf numFmtId="0" fontId="69" fillId="4" borderId="2" xfId="0" applyFont="1" applyFill="1" applyBorder="1" applyAlignment="1">
      <alignment horizontal="center" vertical="center" wrapText="1"/>
    </xf>
    <xf numFmtId="0" fontId="70" fillId="8" borderId="2" xfId="0" applyFont="1" applyFill="1" applyBorder="1" applyAlignment="1">
      <alignment horizontal="center" vertical="center" wrapText="1"/>
    </xf>
    <xf numFmtId="0" fontId="69" fillId="4" borderId="5" xfId="0" applyFont="1" applyFill="1" applyBorder="1" applyAlignment="1">
      <alignment horizontal="center" vertical="center" wrapText="1"/>
    </xf>
    <xf numFmtId="0" fontId="64" fillId="9"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0" fillId="0" borderId="0" xfId="0" applyAlignment="1">
      <alignment horizontal="center"/>
    </xf>
    <xf numFmtId="0" fontId="13" fillId="2" borderId="6" xfId="5" applyFont="1" applyFill="1" applyBorder="1" applyAlignment="1">
      <alignment horizontal="center"/>
    </xf>
    <xf numFmtId="0" fontId="64" fillId="0" borderId="0" xfId="0" applyFont="1"/>
    <xf numFmtId="0" fontId="64" fillId="0" borderId="1" xfId="0" applyFont="1" applyFill="1" applyBorder="1"/>
    <xf numFmtId="0" fontId="64" fillId="0" borderId="0" xfId="0" applyFont="1" applyFill="1"/>
    <xf numFmtId="0" fontId="13" fillId="0" borderId="1" xfId="5" applyFont="1" applyFill="1" applyBorder="1" applyAlignment="1">
      <alignment horizontal="right" wrapText="1"/>
    </xf>
    <xf numFmtId="0" fontId="13" fillId="0" borderId="1" xfId="5" applyFont="1" applyFill="1" applyBorder="1" applyAlignment="1">
      <alignment wrapText="1"/>
    </xf>
    <xf numFmtId="0" fontId="64" fillId="0" borderId="0" xfId="0" applyFont="1" applyFill="1" applyBorder="1"/>
    <xf numFmtId="0" fontId="64" fillId="0" borderId="0" xfId="0" applyFont="1" applyAlignment="1">
      <alignment horizontal="center"/>
    </xf>
    <xf numFmtId="0" fontId="0" fillId="4" borderId="0" xfId="0" applyFill="1"/>
    <xf numFmtId="0" fontId="0" fillId="4" borderId="0" xfId="0" applyFill="1" applyAlignment="1">
      <alignment vertical="center"/>
    </xf>
    <xf numFmtId="0" fontId="16" fillId="4" borderId="0" xfId="0" applyFont="1" applyFill="1" applyAlignment="1">
      <alignment horizontal="center" vertical="center" wrapText="1"/>
    </xf>
    <xf numFmtId="0" fontId="16" fillId="4" borderId="0" xfId="0" applyFont="1" applyFill="1" applyAlignment="1">
      <alignment horizontal="center" vertical="center"/>
    </xf>
    <xf numFmtId="0" fontId="17" fillId="4" borderId="0" xfId="0" applyFont="1" applyFill="1" applyAlignment="1">
      <alignment vertical="center"/>
    </xf>
    <xf numFmtId="0" fontId="0" fillId="0" borderId="0" xfId="0" applyAlignment="1">
      <alignment vertical="center"/>
    </xf>
    <xf numFmtId="0" fontId="18" fillId="0" borderId="0" xfId="0" applyFont="1" applyBorder="1" applyAlignment="1">
      <alignment horizontal="justify" vertical="center" wrapText="1"/>
    </xf>
    <xf numFmtId="0" fontId="19" fillId="0" borderId="0" xfId="0" applyFont="1" applyAlignment="1">
      <alignment vertical="center"/>
    </xf>
    <xf numFmtId="0" fontId="2" fillId="0" borderId="0" xfId="0" applyFont="1" applyAlignment="1">
      <alignment vertical="center"/>
    </xf>
    <xf numFmtId="0" fontId="2" fillId="0" borderId="21" xfId="0" applyFont="1" applyBorder="1" applyAlignment="1">
      <alignment horizontal="justify" vertical="center" wrapText="1"/>
    </xf>
    <xf numFmtId="0" fontId="20" fillId="0" borderId="21" xfId="0" applyFont="1" applyFill="1" applyBorder="1" applyAlignment="1">
      <alignment vertical="center"/>
    </xf>
    <xf numFmtId="0" fontId="21" fillId="4" borderId="0" xfId="0" applyFont="1" applyFill="1" applyBorder="1" applyAlignment="1">
      <alignment horizontal="center" vertical="center"/>
    </xf>
    <xf numFmtId="0" fontId="22" fillId="4" borderId="0" xfId="0" applyFont="1" applyFill="1" applyAlignment="1">
      <alignment horizontal="left" vertical="center"/>
    </xf>
    <xf numFmtId="0" fontId="22" fillId="4" borderId="0" xfId="0" applyFont="1" applyFill="1" applyAlignment="1">
      <alignment vertical="center"/>
    </xf>
    <xf numFmtId="0" fontId="19" fillId="4" borderId="0" xfId="0" applyFont="1" applyFill="1" applyAlignment="1">
      <alignment vertical="center"/>
    </xf>
    <xf numFmtId="0" fontId="74" fillId="8" borderId="0" xfId="0" applyFont="1" applyFill="1" applyBorder="1" applyAlignment="1" applyProtection="1">
      <alignment horizontal="center" vertical="center"/>
      <protection hidden="1"/>
    </xf>
    <xf numFmtId="0" fontId="75" fillId="8" borderId="0" xfId="0" applyFont="1" applyFill="1" applyBorder="1" applyAlignment="1" applyProtection="1">
      <alignment horizontal="left" vertical="center" indent="1"/>
      <protection locked="0"/>
    </xf>
    <xf numFmtId="0" fontId="76" fillId="8" borderId="0" xfId="0" applyFont="1" applyFill="1" applyBorder="1" applyAlignment="1" applyProtection="1">
      <alignment horizontal="left" vertical="center" indent="1"/>
      <protection locked="0"/>
    </xf>
    <xf numFmtId="0" fontId="23" fillId="4" borderId="0" xfId="0" applyFont="1" applyFill="1" applyAlignment="1">
      <alignment horizontal="center" vertical="center"/>
    </xf>
    <xf numFmtId="0" fontId="27" fillId="4" borderId="0" xfId="0" applyFont="1" applyFill="1" applyAlignment="1">
      <alignment vertical="center"/>
    </xf>
    <xf numFmtId="0" fontId="77" fillId="4" borderId="0" xfId="0" applyFont="1" applyFill="1" applyAlignment="1" applyProtection="1">
      <alignment vertical="center"/>
      <protection hidden="1"/>
    </xf>
    <xf numFmtId="0" fontId="13" fillId="2" borderId="6" xfId="4" applyFont="1" applyFill="1" applyBorder="1" applyAlignment="1">
      <alignment horizontal="center"/>
    </xf>
    <xf numFmtId="0" fontId="13" fillId="0" borderId="1" xfId="4" applyFont="1" applyFill="1" applyBorder="1" applyAlignment="1">
      <alignment horizontal="right" wrapText="1"/>
    </xf>
    <xf numFmtId="0" fontId="13" fillId="0" borderId="1" xfId="4" applyFont="1" applyFill="1" applyBorder="1" applyAlignment="1">
      <alignment wrapText="1"/>
    </xf>
    <xf numFmtId="0" fontId="1"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vertical="center"/>
      <protection hidden="1"/>
    </xf>
    <xf numFmtId="0" fontId="22" fillId="3" borderId="0" xfId="0" applyFont="1" applyFill="1" applyAlignment="1" applyProtection="1">
      <alignment vertical="center"/>
      <protection hidden="1"/>
    </xf>
    <xf numFmtId="0" fontId="22" fillId="3" borderId="0" xfId="0" applyFont="1" applyFill="1" applyAlignment="1" applyProtection="1">
      <alignment horizontal="left" vertical="center"/>
      <protection hidden="1"/>
    </xf>
    <xf numFmtId="0" fontId="2" fillId="4" borderId="0" xfId="0" applyFont="1" applyFill="1" applyAlignment="1" applyProtection="1">
      <alignment horizontal="left" vertical="center"/>
      <protection hidden="1"/>
    </xf>
    <xf numFmtId="0" fontId="0" fillId="4" borderId="0" xfId="0" applyFill="1" applyAlignment="1" applyProtection="1">
      <alignment horizontal="center" vertical="center"/>
      <protection hidden="1"/>
    </xf>
    <xf numFmtId="0" fontId="3" fillId="0" borderId="0" xfId="1" applyAlignment="1" applyProtection="1">
      <alignment horizontal="center" vertical="center"/>
    </xf>
    <xf numFmtId="0" fontId="3" fillId="4" borderId="0" xfId="1" applyFill="1" applyBorder="1" applyAlignment="1" applyProtection="1">
      <alignment horizontal="center" vertical="center" wrapText="1"/>
      <protection hidden="1"/>
    </xf>
    <xf numFmtId="0" fontId="0" fillId="5" borderId="22" xfId="0" applyFill="1" applyBorder="1" applyAlignment="1" applyProtection="1">
      <alignment horizontal="center" vertical="center" wrapText="1"/>
      <protection hidden="1"/>
    </xf>
    <xf numFmtId="0" fontId="63" fillId="5" borderId="22" xfId="0" applyFont="1" applyFill="1" applyBorder="1" applyAlignment="1" applyProtection="1">
      <alignment horizontal="right" vertical="center"/>
      <protection hidden="1"/>
    </xf>
    <xf numFmtId="164" fontId="78" fillId="5" borderId="19" xfId="0" applyNumberFormat="1" applyFont="1" applyFill="1" applyBorder="1" applyAlignment="1" applyProtection="1">
      <alignment horizontal="center" vertical="center" wrapText="1"/>
      <protection hidden="1"/>
    </xf>
    <xf numFmtId="164" fontId="79" fillId="0" borderId="23" xfId="0" applyNumberFormat="1" applyFont="1" applyFill="1" applyBorder="1" applyAlignment="1" applyProtection="1">
      <alignment horizontal="center" vertical="center" wrapText="1"/>
      <protection locked="0"/>
    </xf>
    <xf numFmtId="0" fontId="68" fillId="5" borderId="22" xfId="0" applyFont="1" applyFill="1" applyBorder="1" applyAlignment="1" applyProtection="1">
      <alignment horizontal="center" vertical="center" wrapText="1"/>
      <protection hidden="1"/>
    </xf>
    <xf numFmtId="3" fontId="79" fillId="4" borderId="23" xfId="0" applyNumberFormat="1"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hidden="1"/>
    </xf>
    <xf numFmtId="164" fontId="79" fillId="10" borderId="24" xfId="0" applyNumberFormat="1" applyFont="1" applyFill="1" applyBorder="1" applyAlignment="1" applyProtection="1">
      <alignment horizontal="center" vertical="center" wrapText="1"/>
      <protection hidden="1"/>
    </xf>
    <xf numFmtId="164" fontId="79" fillId="10" borderId="19" xfId="0" applyNumberFormat="1" applyFont="1" applyFill="1" applyBorder="1" applyAlignment="1" applyProtection="1">
      <alignment horizontal="center" vertical="center" wrapText="1"/>
      <protection hidden="1"/>
    </xf>
    <xf numFmtId="164" fontId="79" fillId="10" borderId="19" xfId="0" applyNumberFormat="1" applyFont="1" applyFill="1" applyBorder="1" applyAlignment="1" applyProtection="1">
      <alignment horizontal="center" vertical="center" wrapText="1"/>
    </xf>
    <xf numFmtId="0" fontId="0" fillId="0" borderId="0" xfId="0" applyProtection="1"/>
    <xf numFmtId="0" fontId="1" fillId="3" borderId="0" xfId="0" applyFont="1" applyFill="1" applyBorder="1" applyAlignment="1" applyProtection="1">
      <alignment horizontal="center" vertical="center"/>
      <protection hidden="1"/>
    </xf>
    <xf numFmtId="0" fontId="80" fillId="4" borderId="0" xfId="0" applyFont="1" applyFill="1" applyAlignment="1" applyProtection="1">
      <alignment vertical="center"/>
      <protection hidden="1"/>
    </xf>
    <xf numFmtId="0" fontId="3" fillId="0" borderId="0" xfId="1" applyFill="1" applyBorder="1" applyAlignment="1" applyProtection="1">
      <alignment horizontal="center" vertical="center"/>
    </xf>
    <xf numFmtId="0" fontId="0" fillId="0" borderId="0" xfId="0" applyFill="1" applyBorder="1" applyProtection="1">
      <protection hidden="1"/>
    </xf>
    <xf numFmtId="0" fontId="59" fillId="4" borderId="0" xfId="0" applyFont="1" applyFill="1" applyAlignment="1" applyProtection="1">
      <alignment horizontal="center"/>
      <protection hidden="1"/>
    </xf>
    <xf numFmtId="0" fontId="13" fillId="2" borderId="0" xfId="4" applyFont="1" applyFill="1" applyBorder="1" applyAlignment="1">
      <alignment horizontal="center"/>
    </xf>
    <xf numFmtId="0" fontId="81" fillId="0" borderId="0" xfId="0" applyFont="1"/>
    <xf numFmtId="0" fontId="82" fillId="9" borderId="25" xfId="0" applyFont="1" applyFill="1" applyBorder="1" applyAlignment="1">
      <alignment horizontal="center" vertical="center"/>
    </xf>
    <xf numFmtId="0" fontId="82" fillId="0" borderId="0" xfId="0" applyFont="1" applyAlignment="1">
      <alignment vertical="center"/>
    </xf>
    <xf numFmtId="0" fontId="82" fillId="11" borderId="26" xfId="0" applyFont="1" applyFill="1" applyBorder="1" applyAlignment="1">
      <alignment horizontal="center" vertical="center"/>
    </xf>
    <xf numFmtId="0" fontId="82" fillId="12" borderId="27" xfId="0" applyFont="1" applyFill="1" applyBorder="1" applyAlignment="1">
      <alignment horizontal="center" vertical="center"/>
    </xf>
    <xf numFmtId="0" fontId="83" fillId="5" borderId="19" xfId="0" applyFont="1" applyFill="1" applyBorder="1" applyAlignment="1" applyProtection="1">
      <alignment horizontal="center" wrapText="1"/>
      <protection hidden="1"/>
    </xf>
    <xf numFmtId="0" fontId="82" fillId="13" borderId="28" xfId="0" applyFont="1" applyFill="1" applyBorder="1" applyAlignment="1">
      <alignment horizontal="center" vertical="center"/>
    </xf>
    <xf numFmtId="0" fontId="0" fillId="0" borderId="29" xfId="0" applyBorder="1" applyAlignment="1" applyProtection="1">
      <alignment horizontal="center" wrapText="1"/>
    </xf>
    <xf numFmtId="0" fontId="2" fillId="4" borderId="0"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2" fillId="3" borderId="0" xfId="0" applyFont="1" applyFill="1" applyBorder="1" applyAlignment="1" applyProtection="1">
      <alignment vertical="center"/>
      <protection hidden="1"/>
    </xf>
    <xf numFmtId="0" fontId="2" fillId="0" borderId="17" xfId="0" applyFont="1" applyFill="1" applyBorder="1" applyAlignment="1" applyProtection="1">
      <alignment vertical="center"/>
      <protection hidden="1"/>
    </xf>
    <xf numFmtId="0" fontId="64" fillId="4" borderId="30" xfId="0" applyFont="1" applyFill="1" applyBorder="1" applyAlignment="1" applyProtection="1">
      <alignment vertical="center"/>
      <protection hidden="1"/>
    </xf>
    <xf numFmtId="0" fontId="64" fillId="0" borderId="17" xfId="0" applyFont="1" applyFill="1" applyBorder="1" applyAlignment="1" applyProtection="1">
      <alignment vertical="center"/>
      <protection hidden="1"/>
    </xf>
    <xf numFmtId="0" fontId="0" fillId="4" borderId="31" xfId="0" applyFill="1" applyBorder="1" applyProtection="1">
      <protection hidden="1"/>
    </xf>
    <xf numFmtId="0" fontId="0" fillId="0" borderId="31" xfId="0" applyFill="1" applyBorder="1" applyProtection="1">
      <protection hidden="1"/>
    </xf>
    <xf numFmtId="0" fontId="0" fillId="4" borderId="17" xfId="0" applyFill="1" applyBorder="1" applyProtection="1">
      <protection hidden="1"/>
    </xf>
    <xf numFmtId="0" fontId="0" fillId="0" borderId="17" xfId="0" applyFill="1" applyBorder="1" applyProtection="1">
      <protection hidden="1"/>
    </xf>
    <xf numFmtId="0" fontId="67" fillId="0" borderId="17" xfId="0" applyFont="1" applyFill="1" applyBorder="1" applyAlignment="1" applyProtection="1">
      <alignment horizontal="center" vertical="center" wrapText="1"/>
      <protection hidden="1"/>
    </xf>
    <xf numFmtId="0" fontId="0" fillId="0" borderId="17" xfId="0" applyFill="1" applyBorder="1" applyAlignment="1" applyProtection="1">
      <alignment wrapText="1"/>
      <protection hidden="1"/>
    </xf>
    <xf numFmtId="0" fontId="0" fillId="4" borderId="32" xfId="0" applyFill="1" applyBorder="1" applyProtection="1">
      <protection hidden="1"/>
    </xf>
    <xf numFmtId="0" fontId="0" fillId="4" borderId="33" xfId="0" applyFill="1" applyBorder="1" applyProtection="1">
      <protection hidden="1"/>
    </xf>
    <xf numFmtId="0" fontId="0" fillId="4" borderId="33" xfId="0" applyFill="1" applyBorder="1" applyAlignment="1" applyProtection="1">
      <alignment horizontal="justify" vertical="center" wrapText="1"/>
      <protection hidden="1"/>
    </xf>
    <xf numFmtId="0" fontId="0" fillId="4" borderId="18" xfId="0" applyFill="1" applyBorder="1" applyAlignment="1" applyProtection="1">
      <alignment horizontal="justify" vertical="center" wrapText="1"/>
      <protection hidden="1"/>
    </xf>
    <xf numFmtId="0" fontId="0" fillId="4" borderId="34" xfId="0" applyFill="1" applyBorder="1" applyAlignment="1" applyProtection="1">
      <alignment horizontal="justify" vertical="center" wrapText="1"/>
      <protection hidden="1"/>
    </xf>
    <xf numFmtId="0" fontId="0" fillId="4" borderId="0" xfId="0" applyFill="1" applyBorder="1" applyProtection="1">
      <protection hidden="1"/>
    </xf>
    <xf numFmtId="0" fontId="0" fillId="0" borderId="30" xfId="0" applyFill="1" applyBorder="1" applyProtection="1">
      <protection hidden="1"/>
    </xf>
    <xf numFmtId="0" fontId="0" fillId="4" borderId="0" xfId="0" applyFill="1" applyBorder="1" applyAlignment="1" applyProtection="1">
      <alignment horizontal="center" wrapText="1"/>
    </xf>
    <xf numFmtId="0" fontId="84" fillId="0" borderId="0" xfId="0" applyFont="1" applyFill="1" applyBorder="1" applyAlignment="1" applyProtection="1">
      <alignment horizontal="center" vertical="center" wrapText="1"/>
      <protection hidden="1"/>
    </xf>
    <xf numFmtId="0" fontId="84" fillId="4" borderId="0" xfId="0" applyFont="1" applyFill="1" applyAlignment="1" applyProtection="1">
      <alignment horizontal="center" vertical="center" wrapText="1"/>
      <protection hidden="1"/>
    </xf>
    <xf numFmtId="0" fontId="85" fillId="0" borderId="22" xfId="0" applyFont="1" applyFill="1" applyBorder="1" applyAlignment="1" applyProtection="1">
      <alignment horizontal="center" vertical="center" wrapText="1"/>
      <protection hidden="1"/>
    </xf>
    <xf numFmtId="0" fontId="85" fillId="5" borderId="19" xfId="0" applyFont="1" applyFill="1" applyBorder="1" applyAlignment="1" applyProtection="1">
      <alignment horizontal="center" vertical="center" textRotation="90" wrapText="1"/>
      <protection hidden="1"/>
    </xf>
    <xf numFmtId="0" fontId="85" fillId="5" borderId="19" xfId="0" applyFont="1" applyFill="1" applyBorder="1" applyAlignment="1" applyProtection="1">
      <alignment horizontal="center" vertical="center" wrapText="1"/>
      <protection hidden="1"/>
    </xf>
    <xf numFmtId="0" fontId="84" fillId="5" borderId="19" xfId="0" applyFont="1" applyFill="1" applyBorder="1" applyAlignment="1" applyProtection="1">
      <alignment horizontal="center" vertical="center" wrapText="1"/>
      <protection hidden="1"/>
    </xf>
    <xf numFmtId="0" fontId="81" fillId="5" borderId="19" xfId="0" applyFont="1" applyFill="1" applyBorder="1" applyAlignment="1" applyProtection="1">
      <alignment horizontal="center" vertical="center" wrapText="1"/>
      <protection hidden="1"/>
    </xf>
    <xf numFmtId="0" fontId="81" fillId="0" borderId="22" xfId="0" applyFont="1" applyFill="1" applyBorder="1" applyAlignment="1" applyProtection="1">
      <alignment horizontal="center" vertical="center" wrapText="1"/>
      <protection hidden="1"/>
    </xf>
    <xf numFmtId="0" fontId="82" fillId="0" borderId="22" xfId="0" applyFont="1" applyFill="1" applyBorder="1" applyAlignment="1" applyProtection="1">
      <alignment vertical="center" wrapText="1"/>
      <protection locked="0"/>
    </xf>
    <xf numFmtId="0" fontId="82" fillId="0" borderId="19" xfId="0" applyFont="1" applyFill="1" applyBorder="1" applyAlignment="1" applyProtection="1">
      <alignment vertical="center" wrapText="1"/>
      <protection locked="0"/>
    </xf>
    <xf numFmtId="0" fontId="82" fillId="4" borderId="0" xfId="0" applyFont="1" applyFill="1" applyAlignment="1" applyProtection="1">
      <alignment vertical="center" wrapText="1"/>
      <protection hidden="1"/>
    </xf>
    <xf numFmtId="0" fontId="82" fillId="4" borderId="19" xfId="0" applyFont="1" applyFill="1" applyBorder="1" applyAlignment="1" applyProtection="1">
      <alignment vertical="center" wrapText="1"/>
      <protection locked="0"/>
    </xf>
    <xf numFmtId="0" fontId="84" fillId="4" borderId="0" xfId="0" applyFont="1" applyFill="1" applyAlignment="1" applyProtection="1">
      <alignment horizontal="left" vertical="center"/>
      <protection hidden="1"/>
    </xf>
    <xf numFmtId="0" fontId="85" fillId="5" borderId="19" xfId="0" applyFont="1" applyFill="1" applyBorder="1" applyAlignment="1" applyProtection="1">
      <alignment horizontal="center" vertical="center" wrapText="1"/>
      <protection hidden="1"/>
    </xf>
    <xf numFmtId="0" fontId="86" fillId="4" borderId="0" xfId="0" applyFont="1" applyFill="1" applyBorder="1" applyAlignment="1" applyProtection="1">
      <alignment horizontal="center" vertical="center" wrapText="1"/>
      <protection hidden="1"/>
    </xf>
    <xf numFmtId="0" fontId="3" fillId="0" borderId="32" xfId="1" applyBorder="1" applyAlignment="1" applyProtection="1">
      <alignment horizontal="center" vertical="center" wrapText="1"/>
      <protection hidden="1"/>
    </xf>
    <xf numFmtId="0" fontId="79" fillId="4" borderId="30" xfId="0" applyFont="1" applyFill="1" applyBorder="1" applyAlignment="1" applyProtection="1">
      <alignment vertical="center"/>
      <protection hidden="1"/>
    </xf>
    <xf numFmtId="0" fontId="79" fillId="4" borderId="17" xfId="0" applyFont="1" applyFill="1" applyBorder="1" applyAlignment="1" applyProtection="1">
      <alignment vertical="center"/>
      <protection hidden="1"/>
    </xf>
    <xf numFmtId="0" fontId="79" fillId="4" borderId="0" xfId="0" applyFont="1" applyFill="1" applyBorder="1" applyAlignment="1" applyProtection="1">
      <alignment vertical="center"/>
      <protection hidden="1"/>
    </xf>
    <xf numFmtId="0" fontId="79" fillId="0" borderId="30" xfId="0" applyFont="1" applyFill="1" applyBorder="1" applyAlignment="1" applyProtection="1">
      <alignment vertical="center"/>
      <protection hidden="1"/>
    </xf>
    <xf numFmtId="0" fontId="79" fillId="0" borderId="17" xfId="0" applyFont="1" applyFill="1" applyBorder="1" applyAlignment="1" applyProtection="1">
      <alignment vertical="center"/>
      <protection hidden="1"/>
    </xf>
    <xf numFmtId="0" fontId="87" fillId="4" borderId="0" xfId="0" applyFont="1" applyFill="1" applyBorder="1" applyAlignment="1" applyProtection="1">
      <alignment horizontal="justify" vertical="center" wrapText="1"/>
      <protection hidden="1"/>
    </xf>
    <xf numFmtId="0" fontId="79" fillId="4" borderId="0" xfId="0" applyFont="1" applyFill="1" applyBorder="1" applyAlignment="1" applyProtection="1">
      <alignment vertical="center" wrapText="1"/>
      <protection hidden="1"/>
    </xf>
    <xf numFmtId="0" fontId="79" fillId="4" borderId="35" xfId="0" applyFont="1" applyFill="1" applyBorder="1" applyAlignment="1" applyProtection="1">
      <alignment vertical="center" wrapText="1"/>
      <protection hidden="1"/>
    </xf>
    <xf numFmtId="0" fontId="88" fillId="14" borderId="2" xfId="0" applyFont="1" applyFill="1" applyBorder="1" applyAlignment="1">
      <alignment horizontal="center" vertical="center" wrapText="1" readingOrder="1"/>
    </xf>
    <xf numFmtId="0" fontId="88" fillId="15" borderId="2" xfId="0" applyFont="1" applyFill="1" applyBorder="1" applyAlignment="1">
      <alignment horizontal="center" vertical="center" wrapText="1" readingOrder="1"/>
    </xf>
    <xf numFmtId="0" fontId="88" fillId="16" borderId="2" xfId="0" applyFont="1" applyFill="1" applyBorder="1" applyAlignment="1">
      <alignment horizontal="center" vertical="center" wrapText="1" readingOrder="1"/>
    </xf>
    <xf numFmtId="0" fontId="88" fillId="17" borderId="2" xfId="0" applyFont="1" applyFill="1" applyBorder="1" applyAlignment="1">
      <alignment horizontal="center" vertical="center" wrapText="1" readingOrder="1"/>
    </xf>
    <xf numFmtId="0" fontId="57" fillId="0" borderId="0" xfId="0" applyFont="1" applyAlignment="1">
      <alignment vertical="center"/>
    </xf>
    <xf numFmtId="0" fontId="0" fillId="4" borderId="32" xfId="0" applyFill="1" applyBorder="1" applyAlignment="1" applyProtection="1">
      <alignment vertical="center"/>
      <protection hidden="1"/>
    </xf>
    <xf numFmtId="0" fontId="0" fillId="0" borderId="17" xfId="0" applyFill="1" applyBorder="1" applyAlignment="1" applyProtection="1">
      <alignment vertical="center"/>
      <protection hidden="1"/>
    </xf>
    <xf numFmtId="0" fontId="3" fillId="4" borderId="30" xfId="1" applyFill="1" applyBorder="1" applyAlignment="1" applyProtection="1">
      <alignment horizontal="center" vertical="center"/>
      <protection hidden="1"/>
    </xf>
    <xf numFmtId="0" fontId="89" fillId="0" borderId="0" xfId="0" applyFont="1" applyAlignment="1">
      <alignment horizontal="center" vertical="center"/>
    </xf>
    <xf numFmtId="0" fontId="79" fillId="0" borderId="36" xfId="0" applyFont="1" applyFill="1" applyBorder="1" applyAlignment="1" applyProtection="1">
      <alignment vertical="center"/>
      <protection hidden="1"/>
    </xf>
    <xf numFmtId="0" fontId="79" fillId="4" borderId="37" xfId="0" applyFont="1" applyFill="1" applyBorder="1" applyAlignment="1" applyProtection="1">
      <alignment vertical="center"/>
      <protection hidden="1"/>
    </xf>
    <xf numFmtId="0" fontId="79" fillId="10" borderId="2" xfId="0" applyFont="1" applyFill="1" applyBorder="1" applyAlignment="1" applyProtection="1">
      <alignment horizontal="center" vertical="center"/>
      <protection hidden="1"/>
    </xf>
    <xf numFmtId="0" fontId="0" fillId="4" borderId="0" xfId="0" applyFont="1" applyFill="1" applyAlignment="1">
      <alignment vertical="center"/>
    </xf>
    <xf numFmtId="0" fontId="76" fillId="8" borderId="0" xfId="0" applyFont="1" applyFill="1" applyBorder="1" applyAlignment="1" applyProtection="1">
      <alignment horizontal="left" vertical="center" indent="1"/>
      <protection hidden="1"/>
    </xf>
    <xf numFmtId="0" fontId="58" fillId="4" borderId="0" xfId="0" applyFont="1" applyFill="1" applyAlignment="1">
      <alignment vertical="center"/>
    </xf>
    <xf numFmtId="0" fontId="90" fillId="0" borderId="0" xfId="0" applyFont="1" applyAlignment="1">
      <alignment vertical="center"/>
    </xf>
    <xf numFmtId="0" fontId="58" fillId="0" borderId="0" xfId="0" applyFont="1" applyAlignment="1">
      <alignment vertical="center"/>
    </xf>
    <xf numFmtId="0" fontId="58" fillId="4" borderId="0" xfId="0" applyFont="1" applyFill="1"/>
    <xf numFmtId="0" fontId="82" fillId="4" borderId="19" xfId="0" applyFont="1" applyFill="1" applyBorder="1" applyAlignment="1" applyProtection="1">
      <alignment vertical="center" wrapText="1"/>
      <protection locked="0"/>
    </xf>
    <xf numFmtId="0" fontId="82" fillId="4" borderId="19" xfId="0" applyFont="1" applyFill="1" applyBorder="1" applyAlignment="1" applyProtection="1">
      <alignment vertical="center" wrapText="1"/>
      <protection locked="0"/>
    </xf>
    <xf numFmtId="0" fontId="64" fillId="0" borderId="19" xfId="0" applyFont="1" applyFill="1" applyBorder="1" applyAlignment="1" applyProtection="1">
      <alignment vertical="center" wrapText="1"/>
      <protection locked="0"/>
    </xf>
    <xf numFmtId="0" fontId="64" fillId="4" borderId="19" xfId="0" applyFont="1" applyFill="1" applyBorder="1" applyAlignment="1" applyProtection="1">
      <alignment vertical="center" wrapText="1"/>
      <protection locked="0"/>
    </xf>
    <xf numFmtId="10" fontId="64" fillId="4" borderId="19" xfId="0" applyNumberFormat="1" applyFont="1" applyFill="1" applyBorder="1" applyAlignment="1" applyProtection="1">
      <alignment vertical="center" wrapText="1"/>
      <protection locked="0"/>
    </xf>
    <xf numFmtId="0" fontId="54" fillId="0" borderId="2" xfId="0" applyFont="1" applyBorder="1" applyAlignment="1" applyProtection="1">
      <alignment vertical="center" wrapText="1"/>
      <protection locked="0"/>
    </xf>
    <xf numFmtId="0" fontId="82" fillId="4" borderId="19" xfId="0" applyFont="1" applyFill="1" applyBorder="1" applyAlignment="1" applyProtection="1">
      <alignment vertical="center" wrapText="1"/>
      <protection locked="0"/>
    </xf>
    <xf numFmtId="0" fontId="82" fillId="4" borderId="19" xfId="0" applyFont="1" applyFill="1" applyBorder="1" applyAlignment="1" applyProtection="1">
      <alignment vertical="center" wrapText="1"/>
      <protection locked="0"/>
    </xf>
    <xf numFmtId="0" fontId="18" fillId="4" borderId="19" xfId="0" applyFont="1" applyFill="1" applyBorder="1" applyAlignment="1" applyProtection="1">
      <alignment vertical="center" wrapText="1"/>
      <protection locked="0"/>
    </xf>
    <xf numFmtId="0" fontId="64" fillId="4" borderId="19" xfId="0" applyFont="1" applyFill="1" applyBorder="1" applyAlignment="1" applyProtection="1">
      <alignment vertical="center" wrapText="1"/>
      <protection locked="0"/>
    </xf>
    <xf numFmtId="0" fontId="64" fillId="0" borderId="19" xfId="0" applyFont="1" applyFill="1" applyBorder="1" applyAlignment="1" applyProtection="1">
      <alignment vertical="center" wrapText="1"/>
      <protection locked="0"/>
    </xf>
    <xf numFmtId="0" fontId="64" fillId="4" borderId="19" xfId="0" applyFont="1" applyFill="1" applyBorder="1" applyAlignment="1" applyProtection="1">
      <alignment vertical="center" wrapText="1"/>
      <protection locked="0"/>
    </xf>
    <xf numFmtId="0" fontId="82" fillId="4" borderId="19" xfId="0" applyFont="1" applyFill="1" applyBorder="1" applyAlignment="1" applyProtection="1">
      <alignment vertical="center" wrapText="1"/>
      <protection locked="0"/>
    </xf>
    <xf numFmtId="9" fontId="64" fillId="4" borderId="19" xfId="0" applyNumberFormat="1" applyFont="1" applyFill="1" applyBorder="1" applyAlignment="1" applyProtection="1">
      <alignment vertical="center" wrapText="1"/>
      <protection locked="0"/>
    </xf>
    <xf numFmtId="0" fontId="82" fillId="4" borderId="19" xfId="0" applyFont="1" applyFill="1" applyBorder="1" applyAlignment="1" applyProtection="1">
      <alignment vertical="center" wrapText="1"/>
      <protection locked="0"/>
    </xf>
    <xf numFmtId="9" fontId="82" fillId="4" borderId="19" xfId="0" applyNumberFormat="1" applyFont="1" applyFill="1" applyBorder="1" applyAlignment="1" applyProtection="1">
      <alignment vertical="center" wrapText="1"/>
      <protection locked="0"/>
    </xf>
    <xf numFmtId="10" fontId="82" fillId="4" borderId="19" xfId="0" applyNumberFormat="1" applyFont="1" applyFill="1" applyBorder="1" applyAlignment="1" applyProtection="1">
      <alignment vertical="center" wrapText="1"/>
      <protection locked="0"/>
    </xf>
    <xf numFmtId="0" fontId="3" fillId="0" borderId="0" xfId="1" applyBorder="1" applyAlignment="1" applyProtection="1"/>
    <xf numFmtId="0" fontId="91" fillId="18" borderId="0" xfId="0" applyFont="1" applyFill="1" applyAlignment="1">
      <alignment horizontal="center" vertical="center" wrapText="1"/>
    </xf>
    <xf numFmtId="0" fontId="92" fillId="18" borderId="0" xfId="0" applyFont="1" applyFill="1" applyAlignment="1">
      <alignment vertical="center" wrapText="1"/>
    </xf>
    <xf numFmtId="0" fontId="24" fillId="19" borderId="7" xfId="0" applyFont="1" applyFill="1" applyBorder="1" applyAlignment="1">
      <alignment horizontal="center" vertical="center" wrapText="1"/>
    </xf>
    <xf numFmtId="0" fontId="24" fillId="19" borderId="8" xfId="0" applyFont="1" applyFill="1" applyBorder="1" applyAlignment="1">
      <alignment horizontal="center" vertical="center" wrapText="1"/>
    </xf>
    <xf numFmtId="0" fontId="24" fillId="19" borderId="9" xfId="0" applyFont="1" applyFill="1" applyBorder="1" applyAlignment="1">
      <alignment horizontal="center" vertical="center" wrapText="1"/>
    </xf>
    <xf numFmtId="0" fontId="3" fillId="4" borderId="0" xfId="1" applyFill="1" applyAlignment="1" applyProtection="1">
      <alignment vertical="center"/>
    </xf>
    <xf numFmtId="0" fontId="3" fillId="0" borderId="0" xfId="1" applyAlignment="1" applyProtection="1"/>
    <xf numFmtId="0" fontId="66" fillId="0" borderId="0" xfId="0" applyFont="1" applyAlignment="1">
      <alignment horizontal="justify" vertical="center" wrapText="1"/>
    </xf>
    <xf numFmtId="0" fontId="66" fillId="0" borderId="0" xfId="0" applyFont="1" applyAlignment="1">
      <alignment vertical="center" wrapText="1"/>
    </xf>
    <xf numFmtId="0" fontId="66" fillId="4" borderId="0" xfId="0" applyFont="1" applyFill="1" applyAlignment="1">
      <alignment vertical="center" wrapText="1"/>
    </xf>
    <xf numFmtId="0" fontId="93" fillId="7" borderId="17" xfId="0" applyFont="1" applyFill="1" applyBorder="1" applyAlignment="1" applyProtection="1">
      <alignment horizontal="center" vertical="center" wrapText="1"/>
      <protection hidden="1"/>
    </xf>
    <xf numFmtId="0" fontId="56" fillId="7" borderId="17" xfId="0" applyFont="1" applyFill="1" applyBorder="1" applyAlignment="1" applyProtection="1">
      <alignment wrapText="1"/>
      <protection hidden="1"/>
    </xf>
    <xf numFmtId="0" fontId="0" fillId="20" borderId="32" xfId="0" applyFill="1" applyBorder="1" applyAlignment="1" applyProtection="1">
      <alignment horizontal="justify" vertical="center" wrapText="1"/>
      <protection hidden="1"/>
    </xf>
    <xf numFmtId="0" fontId="0" fillId="20" borderId="36" xfId="0" applyFill="1" applyBorder="1" applyAlignment="1" applyProtection="1">
      <alignment horizontal="justify" vertical="center" wrapText="1"/>
      <protection hidden="1"/>
    </xf>
    <xf numFmtId="0" fontId="0" fillId="20" borderId="30" xfId="0" applyFill="1" applyBorder="1" applyAlignment="1" applyProtection="1">
      <alignment horizontal="justify" vertical="center" wrapText="1"/>
      <protection hidden="1"/>
    </xf>
    <xf numFmtId="0" fontId="64" fillId="0" borderId="38" xfId="0" applyFont="1" applyFill="1" applyBorder="1" applyAlignment="1" applyProtection="1">
      <alignment horizontal="justify" vertical="top" wrapText="1"/>
      <protection locked="0"/>
    </xf>
    <xf numFmtId="0" fontId="64" fillId="0" borderId="39" xfId="0" applyFont="1" applyFill="1" applyBorder="1" applyAlignment="1" applyProtection="1">
      <alignment horizontal="justify" vertical="top" wrapText="1"/>
      <protection locked="0"/>
    </xf>
    <xf numFmtId="0" fontId="64" fillId="0" borderId="40" xfId="0" applyFont="1" applyFill="1" applyBorder="1" applyAlignment="1" applyProtection="1">
      <alignment horizontal="justify" vertical="top" wrapText="1"/>
      <protection locked="0"/>
    </xf>
    <xf numFmtId="0" fontId="64" fillId="0" borderId="41" xfId="0" applyFont="1" applyFill="1" applyBorder="1" applyAlignment="1" applyProtection="1">
      <alignment horizontal="justify" vertical="top" wrapText="1"/>
      <protection locked="0"/>
    </xf>
    <xf numFmtId="0" fontId="64" fillId="0" borderId="0" xfId="0" applyFont="1" applyFill="1" applyBorder="1" applyAlignment="1" applyProtection="1">
      <alignment horizontal="justify" vertical="top" wrapText="1"/>
      <protection locked="0"/>
    </xf>
    <xf numFmtId="0" fontId="64" fillId="0" borderId="42" xfId="0" applyFont="1" applyFill="1" applyBorder="1" applyAlignment="1" applyProtection="1">
      <alignment horizontal="justify" vertical="top" wrapText="1"/>
      <protection locked="0"/>
    </xf>
    <xf numFmtId="0" fontId="64" fillId="0" borderId="43" xfId="0" applyFont="1" applyFill="1" applyBorder="1" applyAlignment="1" applyProtection="1">
      <alignment horizontal="justify" vertical="top" wrapText="1"/>
      <protection locked="0"/>
    </xf>
    <xf numFmtId="0" fontId="64" fillId="0" borderId="44" xfId="0" applyFont="1" applyFill="1" applyBorder="1" applyAlignment="1" applyProtection="1">
      <alignment horizontal="justify" vertical="top" wrapText="1"/>
      <protection locked="0"/>
    </xf>
    <xf numFmtId="0" fontId="64" fillId="0" borderId="45" xfId="0" applyFont="1" applyFill="1" applyBorder="1" applyAlignment="1" applyProtection="1">
      <alignment horizontal="justify" vertical="top" wrapText="1"/>
      <protection locked="0"/>
    </xf>
    <xf numFmtId="0" fontId="82" fillId="0" borderId="25" xfId="0" applyFont="1" applyBorder="1" applyAlignment="1" applyProtection="1">
      <alignment vertical="center" wrapText="1"/>
      <protection locked="0"/>
    </xf>
    <xf numFmtId="0" fontId="1" fillId="3" borderId="0" xfId="0" applyFont="1" applyFill="1" applyAlignment="1" applyProtection="1">
      <alignment horizontal="left" vertical="center" wrapText="1"/>
      <protection hidden="1"/>
    </xf>
    <xf numFmtId="0" fontId="0" fillId="0" borderId="0" xfId="0" applyAlignment="1">
      <alignment horizontal="left" vertical="center" wrapText="1"/>
    </xf>
    <xf numFmtId="0" fontId="94" fillId="21" borderId="0" xfId="0" applyFont="1" applyFill="1" applyAlignment="1">
      <alignment horizontal="center" vertical="center" wrapText="1"/>
    </xf>
    <xf numFmtId="0" fontId="94" fillId="22" borderId="0" xfId="0" applyFont="1" applyFill="1" applyAlignment="1">
      <alignment horizontal="center" vertical="center" wrapText="1"/>
    </xf>
    <xf numFmtId="0" fontId="93" fillId="7" borderId="20" xfId="0" applyFont="1" applyFill="1" applyBorder="1" applyAlignment="1" applyProtection="1">
      <alignment horizontal="left" vertical="center" wrapText="1"/>
      <protection hidden="1"/>
    </xf>
    <xf numFmtId="0" fontId="93" fillId="7" borderId="29" xfId="0" applyFont="1" applyFill="1" applyBorder="1" applyAlignment="1" applyProtection="1">
      <alignment horizontal="left" vertical="center" wrapText="1"/>
      <protection hidden="1"/>
    </xf>
    <xf numFmtId="0" fontId="93" fillId="7" borderId="29" xfId="0" applyFont="1" applyFill="1" applyBorder="1" applyAlignment="1">
      <alignment horizontal="left" wrapText="1"/>
    </xf>
    <xf numFmtId="0" fontId="1" fillId="3" borderId="0" xfId="0" applyFont="1" applyFill="1" applyBorder="1" applyAlignment="1" applyProtection="1">
      <alignment horizontal="center" vertical="center" wrapText="1"/>
      <protection hidden="1"/>
    </xf>
    <xf numFmtId="0" fontId="61" fillId="0" borderId="0" xfId="0" applyFont="1" applyAlignment="1" applyProtection="1">
      <alignment horizontal="center" vertical="center" wrapText="1"/>
      <protection hidden="1"/>
    </xf>
    <xf numFmtId="0" fontId="3" fillId="0" borderId="32" xfId="1" applyBorder="1" applyAlignment="1" applyProtection="1">
      <alignment horizontal="center" vertical="center" wrapText="1"/>
      <protection hidden="1"/>
    </xf>
    <xf numFmtId="0" fontId="3" fillId="4" borderId="36" xfId="1" applyFill="1" applyBorder="1" applyAlignment="1" applyProtection="1">
      <alignment horizontal="center" vertical="center" wrapText="1"/>
      <protection hidden="1"/>
    </xf>
    <xf numFmtId="0" fontId="3" fillId="0" borderId="30" xfId="1" applyBorder="1" applyAlignment="1" applyProtection="1">
      <alignment horizontal="center" vertical="center" wrapText="1"/>
      <protection hidden="1"/>
    </xf>
    <xf numFmtId="0" fontId="82" fillId="0" borderId="28" xfId="0" applyFont="1" applyBorder="1" applyAlignment="1" applyProtection="1">
      <alignment vertical="center" wrapText="1"/>
      <protection locked="0"/>
    </xf>
    <xf numFmtId="0" fontId="82" fillId="0" borderId="27" xfId="0" applyFont="1" applyBorder="1" applyAlignment="1" applyProtection="1">
      <alignment vertical="center" wrapText="1"/>
      <protection locked="0"/>
    </xf>
    <xf numFmtId="0" fontId="82" fillId="0" borderId="26" xfId="0" applyFont="1" applyBorder="1" applyAlignment="1" applyProtection="1">
      <alignment vertical="center" wrapText="1"/>
      <protection locked="0"/>
    </xf>
    <xf numFmtId="0" fontId="94" fillId="23" borderId="0" xfId="0" applyFont="1" applyFill="1" applyAlignment="1">
      <alignment horizontal="center" vertical="center" wrapText="1"/>
    </xf>
    <xf numFmtId="0" fontId="94" fillId="24" borderId="0" xfId="0" applyFont="1" applyFill="1" applyAlignment="1">
      <alignment horizontal="center" vertical="center" wrapText="1"/>
    </xf>
    <xf numFmtId="0" fontId="81" fillId="10" borderId="0" xfId="0" applyFont="1" applyFill="1" applyAlignment="1">
      <alignment horizontal="center" vertical="center" wrapText="1"/>
    </xf>
    <xf numFmtId="0" fontId="95" fillId="0" borderId="2" xfId="0" applyFont="1" applyBorder="1" applyAlignment="1" applyProtection="1">
      <alignment horizontal="justify" vertical="center" wrapText="1"/>
      <protection locked="0"/>
    </xf>
    <xf numFmtId="0" fontId="0" fillId="0" borderId="2" xfId="0" applyBorder="1" applyAlignment="1" applyProtection="1">
      <alignment vertical="center" wrapText="1"/>
      <protection locked="0"/>
    </xf>
    <xf numFmtId="0" fontId="93" fillId="7" borderId="20" xfId="0" applyFont="1" applyFill="1" applyBorder="1" applyAlignment="1" applyProtection="1">
      <alignment horizontal="center" vertical="center" wrapText="1"/>
      <protection hidden="1"/>
    </xf>
    <xf numFmtId="0" fontId="93" fillId="7" borderId="29" xfId="0" applyFont="1" applyFill="1" applyBorder="1" applyAlignment="1" applyProtection="1">
      <alignment horizontal="center" vertical="center" wrapText="1"/>
      <protection hidden="1"/>
    </xf>
    <xf numFmtId="0" fontId="93" fillId="7" borderId="29" xfId="0" applyFont="1" applyFill="1" applyBorder="1" applyAlignment="1" applyProtection="1">
      <alignment horizontal="center" wrapText="1"/>
      <protection hidden="1"/>
    </xf>
    <xf numFmtId="0" fontId="93" fillId="7" borderId="46" xfId="0" applyFont="1" applyFill="1" applyBorder="1" applyAlignment="1" applyProtection="1">
      <alignment horizontal="center" wrapText="1"/>
      <protection hidden="1"/>
    </xf>
    <xf numFmtId="0" fontId="61" fillId="20" borderId="32" xfId="0" applyFont="1" applyFill="1" applyBorder="1" applyAlignment="1" applyProtection="1">
      <alignment horizontal="justify" vertical="center" wrapText="1"/>
      <protection hidden="1"/>
    </xf>
    <xf numFmtId="0" fontId="61" fillId="20" borderId="36" xfId="0" applyFont="1" applyFill="1" applyBorder="1" applyAlignment="1" applyProtection="1">
      <alignment horizontal="justify" vertical="center" wrapText="1"/>
      <protection hidden="1"/>
    </xf>
    <xf numFmtId="0" fontId="61" fillId="20" borderId="30" xfId="0" applyFont="1" applyFill="1" applyBorder="1" applyAlignment="1" applyProtection="1">
      <alignment horizontal="justify" vertical="center" wrapText="1"/>
      <protection hidden="1"/>
    </xf>
    <xf numFmtId="0" fontId="98" fillId="0" borderId="0" xfId="0" applyFont="1" applyAlignment="1">
      <alignment horizontal="left" wrapText="1"/>
    </xf>
    <xf numFmtId="0" fontId="0" fillId="0" borderId="0" xfId="0" applyFont="1" applyAlignment="1">
      <alignment horizontal="left" wrapText="1"/>
    </xf>
    <xf numFmtId="0" fontId="61" fillId="10" borderId="32" xfId="0" applyFont="1" applyFill="1" applyBorder="1" applyAlignment="1" applyProtection="1">
      <alignment horizontal="justify" vertical="center" wrapText="1"/>
      <protection hidden="1"/>
    </xf>
    <xf numFmtId="0" fontId="61" fillId="10" borderId="36" xfId="0" applyFont="1" applyFill="1" applyBorder="1" applyAlignment="1" applyProtection="1">
      <alignment horizontal="justify" vertical="center" wrapText="1"/>
      <protection hidden="1"/>
    </xf>
    <xf numFmtId="0" fontId="61" fillId="10" borderId="30" xfId="0" applyFont="1" applyFill="1" applyBorder="1" applyAlignment="1" applyProtection="1">
      <alignment horizontal="justify" vertical="center" wrapText="1"/>
      <protection hidden="1"/>
    </xf>
    <xf numFmtId="0" fontId="61" fillId="10" borderId="37" xfId="0" applyFont="1" applyFill="1" applyBorder="1" applyAlignment="1" applyProtection="1">
      <alignment horizontal="justify" vertical="center" wrapText="1"/>
      <protection hidden="1"/>
    </xf>
    <xf numFmtId="0" fontId="0" fillId="10" borderId="31" xfId="0" applyFill="1" applyBorder="1" applyAlignment="1">
      <alignment wrapText="1"/>
    </xf>
    <xf numFmtId="0" fontId="61" fillId="10" borderId="34" xfId="0" applyFont="1" applyFill="1" applyBorder="1" applyAlignment="1" applyProtection="1">
      <alignment horizontal="justify" vertical="center" wrapText="1"/>
      <protection hidden="1"/>
    </xf>
    <xf numFmtId="0" fontId="0" fillId="10" borderId="47" xfId="0" applyFill="1" applyBorder="1" applyAlignment="1">
      <alignment wrapText="1"/>
    </xf>
    <xf numFmtId="0" fontId="99" fillId="10" borderId="31" xfId="0" applyFont="1" applyFill="1" applyBorder="1" applyAlignment="1" applyProtection="1">
      <alignment horizontal="center" vertical="center" wrapText="1"/>
      <protection hidden="1"/>
    </xf>
    <xf numFmtId="0" fontId="99" fillId="10" borderId="48" xfId="0" applyFont="1" applyFill="1" applyBorder="1" applyAlignment="1" applyProtection="1">
      <alignment horizontal="center" vertical="center" wrapText="1"/>
      <protection hidden="1"/>
    </xf>
    <xf numFmtId="0" fontId="99" fillId="10" borderId="47" xfId="0" applyFont="1" applyFill="1" applyBorder="1" applyAlignment="1" applyProtection="1">
      <alignment horizontal="center" vertical="center" wrapText="1"/>
      <protection hidden="1"/>
    </xf>
    <xf numFmtId="0" fontId="99" fillId="10" borderId="33" xfId="0" applyFont="1" applyFill="1" applyBorder="1" applyAlignment="1" applyProtection="1">
      <alignment horizontal="center" vertical="center" wrapText="1"/>
      <protection hidden="1"/>
    </xf>
    <xf numFmtId="0" fontId="0" fillId="0" borderId="32" xfId="0" applyFill="1" applyBorder="1" applyAlignment="1" applyProtection="1">
      <alignment horizontal="justify" vertical="center" wrapText="1"/>
      <protection hidden="1"/>
    </xf>
    <xf numFmtId="0" fontId="0" fillId="0" borderId="36" xfId="0" applyBorder="1" applyAlignment="1">
      <alignment horizontal="justify" vertical="center" wrapText="1"/>
    </xf>
    <xf numFmtId="0" fontId="0" fillId="0" borderId="30" xfId="0" applyBorder="1" applyAlignment="1">
      <alignment horizontal="justify" vertical="center" wrapText="1"/>
    </xf>
    <xf numFmtId="0" fontId="96" fillId="20" borderId="2" xfId="0" applyFont="1" applyFill="1" applyBorder="1" applyAlignment="1">
      <alignment horizontal="left" vertical="top" wrapText="1" readingOrder="1"/>
    </xf>
    <xf numFmtId="0" fontId="97" fillId="0" borderId="2" xfId="0" applyFont="1" applyBorder="1" applyAlignment="1">
      <alignment wrapText="1" readingOrder="1"/>
    </xf>
    <xf numFmtId="0" fontId="96" fillId="25" borderId="2" xfId="0" applyFont="1" applyFill="1" applyBorder="1" applyAlignment="1">
      <alignment horizontal="left" vertical="top" wrapText="1" readingOrder="1"/>
    </xf>
    <xf numFmtId="0" fontId="96" fillId="26" borderId="2" xfId="0" applyFont="1" applyFill="1" applyBorder="1" applyAlignment="1">
      <alignment horizontal="left" vertical="top" wrapText="1" readingOrder="1"/>
    </xf>
    <xf numFmtId="0" fontId="96" fillId="27" borderId="2" xfId="0" applyFont="1" applyFill="1" applyBorder="1" applyAlignment="1">
      <alignment vertical="top" wrapText="1"/>
    </xf>
    <xf numFmtId="0" fontId="97" fillId="0" borderId="2" xfId="0" applyFont="1" applyBorder="1" applyAlignment="1"/>
    <xf numFmtId="0" fontId="100" fillId="0" borderId="24" xfId="0" applyFont="1" applyFill="1" applyBorder="1" applyAlignment="1" applyProtection="1">
      <alignment horizontal="center" vertical="center"/>
      <protection locked="0"/>
    </xf>
    <xf numFmtId="0" fontId="100" fillId="0" borderId="22" xfId="0" applyFont="1" applyFill="1" applyBorder="1" applyAlignment="1" applyProtection="1">
      <alignment horizontal="center" vertical="center"/>
      <protection locked="0"/>
    </xf>
    <xf numFmtId="0" fontId="100" fillId="0" borderId="23" xfId="0" applyFont="1" applyFill="1" applyBorder="1" applyAlignment="1" applyProtection="1">
      <alignment horizontal="center" vertical="center"/>
      <protection locked="0"/>
    </xf>
    <xf numFmtId="0" fontId="82" fillId="10" borderId="24" xfId="0" applyFont="1" applyFill="1" applyBorder="1" applyAlignment="1" applyProtection="1">
      <alignment horizontal="center" vertical="center" wrapText="1"/>
    </xf>
    <xf numFmtId="0" fontId="64" fillId="10" borderId="22" xfId="0" applyFont="1" applyFill="1" applyBorder="1" applyAlignment="1" applyProtection="1">
      <alignment horizontal="center" vertical="center" wrapText="1"/>
    </xf>
    <xf numFmtId="0" fontId="64" fillId="10" borderId="23" xfId="0" applyFont="1" applyFill="1" applyBorder="1" applyAlignment="1" applyProtection="1">
      <alignment horizontal="center" vertical="center" wrapText="1"/>
    </xf>
    <xf numFmtId="0" fontId="82" fillId="0" borderId="19" xfId="0" applyFont="1" applyFill="1" applyBorder="1" applyAlignment="1" applyProtection="1">
      <alignment vertical="center" wrapText="1"/>
      <protection locked="0"/>
    </xf>
    <xf numFmtId="0" fontId="101" fillId="4" borderId="19" xfId="0" applyFont="1" applyFill="1" applyBorder="1" applyAlignment="1" applyProtection="1">
      <alignment horizontal="center" vertical="center" textRotation="90" wrapText="1"/>
      <protection locked="0"/>
    </xf>
    <xf numFmtId="0" fontId="82" fillId="10" borderId="19" xfId="0" applyFont="1" applyFill="1" applyBorder="1" applyAlignment="1" applyProtection="1">
      <alignment vertical="center" wrapText="1"/>
      <protection hidden="1"/>
    </xf>
    <xf numFmtId="0" fontId="101" fillId="10" borderId="19" xfId="0" applyFont="1" applyFill="1" applyBorder="1" applyAlignment="1" applyProtection="1">
      <alignment horizontal="center" vertical="center" wrapText="1"/>
      <protection hidden="1"/>
    </xf>
    <xf numFmtId="0" fontId="101" fillId="10" borderId="19" xfId="0" applyFont="1" applyFill="1" applyBorder="1" applyAlignment="1" applyProtection="1">
      <alignment horizontal="center" vertical="center" textRotation="90" wrapText="1"/>
      <protection hidden="1"/>
    </xf>
    <xf numFmtId="0" fontId="40" fillId="5" borderId="19" xfId="0" applyFont="1" applyFill="1" applyBorder="1" applyAlignment="1" applyProtection="1">
      <alignment horizontal="center" vertical="center" wrapText="1"/>
      <protection hidden="1"/>
    </xf>
    <xf numFmtId="0" fontId="84" fillId="5" borderId="19" xfId="0" applyFont="1" applyFill="1" applyBorder="1" applyAlignment="1" applyProtection="1">
      <alignment horizontal="center" vertical="center" wrapText="1"/>
      <protection hidden="1"/>
    </xf>
    <xf numFmtId="0" fontId="102" fillId="7" borderId="20" xfId="0" applyFont="1" applyFill="1" applyBorder="1" applyAlignment="1" applyProtection="1">
      <alignment horizontal="center" vertical="center" wrapText="1"/>
      <protection hidden="1"/>
    </xf>
    <xf numFmtId="0" fontId="102" fillId="7" borderId="29" xfId="0" applyFont="1" applyFill="1" applyBorder="1" applyAlignment="1" applyProtection="1">
      <alignment horizontal="center" vertical="center" wrapText="1"/>
      <protection hidden="1"/>
    </xf>
    <xf numFmtId="0" fontId="102" fillId="7" borderId="49" xfId="0" applyFont="1" applyFill="1" applyBorder="1" applyAlignment="1" applyProtection="1">
      <alignment horizontal="center" vertical="center" wrapText="1"/>
      <protection hidden="1"/>
    </xf>
    <xf numFmtId="0" fontId="82" fillId="4" borderId="19" xfId="0" applyFont="1" applyFill="1" applyBorder="1" applyAlignment="1" applyProtection="1">
      <alignment vertical="center" wrapText="1"/>
      <protection locked="0"/>
    </xf>
    <xf numFmtId="0" fontId="85" fillId="5" borderId="19" xfId="0" applyFont="1" applyFill="1" applyBorder="1" applyAlignment="1" applyProtection="1">
      <alignment horizontal="center" vertical="center" wrapText="1"/>
      <protection hidden="1"/>
    </xf>
    <xf numFmtId="0" fontId="82" fillId="10" borderId="19" xfId="0" applyFont="1" applyFill="1" applyBorder="1" applyAlignment="1" applyProtection="1">
      <alignment vertical="center" wrapText="1"/>
      <protection locked="0" hidden="1"/>
    </xf>
    <xf numFmtId="0" fontId="68" fillId="4" borderId="19" xfId="0" applyFont="1" applyFill="1" applyBorder="1" applyAlignment="1" applyProtection="1">
      <alignment horizontal="center" vertical="center" textRotation="90" wrapText="1"/>
      <protection locked="0"/>
    </xf>
    <xf numFmtId="0" fontId="64" fillId="4" borderId="19" xfId="0" applyFont="1" applyFill="1" applyBorder="1" applyAlignment="1" applyProtection="1">
      <alignment vertical="center" wrapText="1"/>
      <protection locked="0"/>
    </xf>
    <xf numFmtId="0" fontId="64" fillId="4" borderId="50" xfId="0" applyFont="1" applyFill="1" applyBorder="1" applyAlignment="1" applyProtection="1">
      <alignment vertical="center" wrapText="1"/>
      <protection locked="0"/>
    </xf>
    <xf numFmtId="0" fontId="64" fillId="4" borderId="51" xfId="0" applyFont="1" applyFill="1" applyBorder="1" applyAlignment="1" applyProtection="1">
      <alignment vertical="center" wrapText="1"/>
      <protection locked="0"/>
    </xf>
    <xf numFmtId="0" fontId="68" fillId="4" borderId="24" xfId="0" applyFont="1" applyFill="1" applyBorder="1" applyAlignment="1" applyProtection="1">
      <alignment horizontal="center" vertical="center" textRotation="90" wrapText="1"/>
      <protection locked="0"/>
    </xf>
    <xf numFmtId="0" fontId="68" fillId="4" borderId="22" xfId="0" applyFont="1" applyFill="1" applyBorder="1" applyAlignment="1" applyProtection="1">
      <alignment horizontal="center" vertical="center" textRotation="90" wrapText="1"/>
      <protection locked="0"/>
    </xf>
    <xf numFmtId="0" fontId="68" fillId="4" borderId="23" xfId="0" applyFont="1" applyFill="1" applyBorder="1" applyAlignment="1" applyProtection="1">
      <alignment horizontal="center" vertical="center" textRotation="90" wrapText="1"/>
      <protection locked="0"/>
    </xf>
    <xf numFmtId="0" fontId="102" fillId="7" borderId="20" xfId="0" applyFont="1" applyFill="1" applyBorder="1" applyAlignment="1" applyProtection="1">
      <alignment horizontal="left" vertical="center" wrapText="1"/>
      <protection hidden="1"/>
    </xf>
    <xf numFmtId="0" fontId="102" fillId="7" borderId="29" xfId="0" applyFont="1" applyFill="1" applyBorder="1" applyAlignment="1" applyProtection="1">
      <alignment horizontal="left" vertical="center" wrapText="1"/>
      <protection hidden="1"/>
    </xf>
    <xf numFmtId="0" fontId="0" fillId="0" borderId="29" xfId="0" applyBorder="1" applyAlignment="1">
      <alignment vertical="center" wrapText="1"/>
    </xf>
    <xf numFmtId="0" fontId="0" fillId="0" borderId="49" xfId="0" applyBorder="1" applyAlignment="1">
      <alignment vertical="center" wrapText="1"/>
    </xf>
    <xf numFmtId="0" fontId="40" fillId="5" borderId="52" xfId="0" applyFont="1" applyFill="1" applyBorder="1" applyAlignment="1" applyProtection="1">
      <alignment horizontal="center" vertical="center" wrapText="1"/>
      <protection hidden="1"/>
    </xf>
    <xf numFmtId="0" fontId="0" fillId="0" borderId="53" xfId="0" applyBorder="1" applyAlignment="1">
      <alignment horizontal="center" vertical="center" wrapText="1"/>
    </xf>
    <xf numFmtId="0" fontId="84" fillId="5" borderId="54" xfId="0" applyFont="1" applyFill="1" applyBorder="1" applyAlignment="1" applyProtection="1">
      <alignment horizontal="center" vertical="center" wrapText="1"/>
      <protection hidden="1"/>
    </xf>
    <xf numFmtId="0" fontId="0" fillId="0" borderId="55" xfId="0" applyBorder="1" applyAlignment="1">
      <alignment horizontal="center" vertical="center" wrapText="1"/>
    </xf>
    <xf numFmtId="0" fontId="9" fillId="5" borderId="19" xfId="0" applyFont="1" applyFill="1" applyBorder="1" applyAlignment="1" applyProtection="1">
      <alignment horizontal="center" vertical="center" wrapText="1"/>
      <protection hidden="1"/>
    </xf>
    <xf numFmtId="0" fontId="64" fillId="0" borderId="19" xfId="0" applyFont="1" applyFill="1" applyBorder="1" applyAlignment="1" applyProtection="1">
      <alignment vertical="center" wrapText="1"/>
      <protection locked="0"/>
    </xf>
    <xf numFmtId="0" fontId="3" fillId="0" borderId="0" xfId="1" applyBorder="1" applyAlignment="1" applyProtection="1">
      <alignment horizontal="center" vertical="center"/>
    </xf>
    <xf numFmtId="0" fontId="101" fillId="10" borderId="19" xfId="0" applyFont="1" applyFill="1" applyBorder="1" applyAlignment="1" applyProtection="1">
      <alignment horizontal="center" vertical="center" textRotation="90" wrapText="1"/>
      <protection locked="0" hidden="1"/>
    </xf>
    <xf numFmtId="0" fontId="103" fillId="6" borderId="20" xfId="0" applyFont="1" applyFill="1" applyBorder="1" applyAlignment="1" applyProtection="1">
      <alignment horizontal="left" vertical="center" wrapText="1"/>
      <protection hidden="1"/>
    </xf>
    <xf numFmtId="0" fontId="0" fillId="6" borderId="49" xfId="0" applyFill="1" applyBorder="1" applyAlignment="1">
      <alignment horizontal="left" vertical="center" wrapText="1"/>
    </xf>
    <xf numFmtId="0" fontId="56" fillId="7" borderId="29" xfId="0" applyFont="1" applyFill="1" applyBorder="1" applyAlignment="1">
      <alignment horizontal="center" wrapText="1"/>
    </xf>
    <xf numFmtId="0" fontId="56" fillId="7" borderId="49" xfId="0" applyFont="1" applyFill="1" applyBorder="1" applyAlignment="1">
      <alignment horizontal="center" wrapText="1"/>
    </xf>
    <xf numFmtId="0" fontId="104" fillId="5" borderId="19" xfId="0" applyFont="1" applyFill="1" applyBorder="1" applyAlignment="1" applyProtection="1">
      <alignment horizontal="center" vertical="center" wrapText="1"/>
      <protection hidden="1"/>
    </xf>
    <xf numFmtId="0" fontId="104" fillId="0" borderId="19" xfId="0" applyFont="1" applyBorder="1" applyAlignment="1" applyProtection="1">
      <alignment horizontal="center" vertical="center" wrapText="1"/>
      <protection hidden="1"/>
    </xf>
    <xf numFmtId="0" fontId="65" fillId="0" borderId="19" xfId="0" applyFont="1" applyBorder="1" applyAlignment="1" applyProtection="1">
      <alignment horizontal="center" vertical="center" wrapText="1"/>
      <protection hidden="1"/>
    </xf>
    <xf numFmtId="0" fontId="105" fillId="5" borderId="19" xfId="0" applyFont="1" applyFill="1" applyBorder="1" applyAlignment="1" applyProtection="1">
      <alignment horizontal="center" vertical="center" wrapText="1"/>
      <protection hidden="1"/>
    </xf>
    <xf numFmtId="0" fontId="105" fillId="5" borderId="19" xfId="0" applyFont="1" applyFill="1" applyBorder="1" applyAlignment="1" applyProtection="1">
      <alignment horizontal="center" vertical="center" textRotation="90" wrapText="1"/>
      <protection hidden="1"/>
    </xf>
    <xf numFmtId="0" fontId="65" fillId="0" borderId="19" xfId="0" applyFont="1" applyBorder="1" applyAlignment="1" applyProtection="1">
      <alignment horizontal="center" vertical="center" textRotation="90" wrapText="1"/>
      <protection hidden="1"/>
    </xf>
    <xf numFmtId="0" fontId="105" fillId="5" borderId="19" xfId="0" applyFont="1" applyFill="1" applyBorder="1" applyAlignment="1" applyProtection="1">
      <alignment horizontal="center" textRotation="90" wrapText="1"/>
      <protection hidden="1"/>
    </xf>
    <xf numFmtId="0" fontId="65" fillId="0" borderId="19" xfId="0" applyFont="1" applyBorder="1" applyAlignment="1" applyProtection="1">
      <alignment horizontal="center" textRotation="90" wrapText="1"/>
      <protection hidden="1"/>
    </xf>
    <xf numFmtId="0" fontId="105" fillId="0" borderId="19" xfId="0" applyFont="1" applyBorder="1" applyAlignment="1" applyProtection="1">
      <alignment horizontal="center" vertical="center" wrapText="1"/>
      <protection hidden="1"/>
    </xf>
    <xf numFmtId="0" fontId="65" fillId="0" borderId="19" xfId="0" applyFont="1" applyBorder="1" applyAlignment="1" applyProtection="1">
      <alignment horizontal="center" wrapText="1"/>
      <protection hidden="1"/>
    </xf>
    <xf numFmtId="0" fontId="65" fillId="5" borderId="19" xfId="0" applyFont="1" applyFill="1" applyBorder="1" applyAlignment="1" applyProtection="1">
      <alignment horizontal="center" textRotation="90" wrapText="1"/>
      <protection hidden="1"/>
    </xf>
    <xf numFmtId="0" fontId="99" fillId="0" borderId="29" xfId="0" applyFont="1" applyBorder="1" applyAlignment="1" applyProtection="1">
      <alignment horizontal="center" vertical="center" wrapText="1"/>
    </xf>
    <xf numFmtId="0" fontId="99" fillId="0" borderId="29" xfId="0" applyFont="1" applyBorder="1" applyAlignment="1" applyProtection="1">
      <alignment horizontal="right" vertical="center" wrapText="1"/>
    </xf>
    <xf numFmtId="0" fontId="0" fillId="0" borderId="29" xfId="0" applyBorder="1" applyAlignment="1" applyProtection="1">
      <alignment wrapText="1"/>
    </xf>
    <xf numFmtId="0" fontId="63" fillId="6" borderId="19" xfId="0" applyFont="1" applyFill="1" applyBorder="1" applyAlignment="1" applyProtection="1">
      <alignment horizontal="center" textRotation="90" wrapText="1"/>
      <protection hidden="1"/>
    </xf>
    <xf numFmtId="0" fontId="0" fillId="6" borderId="19" xfId="0" applyFill="1" applyBorder="1" applyAlignment="1" applyProtection="1">
      <alignment horizontal="center" wrapText="1"/>
      <protection hidden="1"/>
    </xf>
    <xf numFmtId="0" fontId="106" fillId="7" borderId="20" xfId="0" applyFont="1" applyFill="1" applyBorder="1" applyAlignment="1" applyProtection="1">
      <alignment horizontal="center" vertical="center" wrapText="1"/>
      <protection hidden="1"/>
    </xf>
    <xf numFmtId="0" fontId="106" fillId="7" borderId="29" xfId="0" applyFont="1" applyFill="1" applyBorder="1" applyAlignment="1" applyProtection="1">
      <alignment horizontal="center" vertical="center" wrapText="1"/>
      <protection hidden="1"/>
    </xf>
    <xf numFmtId="0" fontId="106" fillId="7" borderId="29" xfId="0" applyFont="1" applyFill="1" applyBorder="1" applyAlignment="1">
      <alignment horizontal="center" wrapText="1"/>
    </xf>
    <xf numFmtId="0" fontId="106" fillId="7" borderId="49" xfId="0" applyFont="1" applyFill="1" applyBorder="1" applyAlignment="1">
      <alignment horizontal="center" wrapText="1"/>
    </xf>
    <xf numFmtId="0" fontId="0" fillId="0" borderId="0" xfId="0" applyAlignment="1" applyProtection="1">
      <alignment horizontal="left" vertical="center" wrapText="1"/>
      <protection hidden="1"/>
    </xf>
    <xf numFmtId="0" fontId="3" fillId="0" borderId="36" xfId="1" applyBorder="1" applyAlignment="1" applyProtection="1">
      <alignment horizontal="center" vertical="center" wrapText="1"/>
    </xf>
    <xf numFmtId="0" fontId="3" fillId="0" borderId="30" xfId="1" applyBorder="1" applyAlignment="1" applyProtection="1">
      <alignment horizontal="center" vertical="center" wrapText="1"/>
    </xf>
    <xf numFmtId="0" fontId="107" fillId="6" borderId="20" xfId="0" applyFont="1" applyFill="1" applyBorder="1" applyAlignment="1" applyProtection="1">
      <alignment horizontal="center" vertical="center" wrapText="1"/>
      <protection hidden="1"/>
    </xf>
    <xf numFmtId="0" fontId="107" fillId="6" borderId="29" xfId="0" applyFont="1" applyFill="1" applyBorder="1" applyAlignment="1" applyProtection="1">
      <alignment horizontal="center" vertical="center" wrapText="1"/>
      <protection hidden="1"/>
    </xf>
    <xf numFmtId="0" fontId="99" fillId="6" borderId="49" xfId="0" applyFont="1" applyFill="1" applyBorder="1" applyAlignment="1" applyProtection="1">
      <alignment horizontal="center" vertical="center" wrapText="1"/>
      <protection hidden="1"/>
    </xf>
    <xf numFmtId="0" fontId="108" fillId="6" borderId="52" xfId="0" applyFont="1" applyFill="1" applyBorder="1" applyAlignment="1" applyProtection="1">
      <alignment horizontal="center" vertical="center" wrapText="1"/>
      <protection hidden="1"/>
    </xf>
    <xf numFmtId="0" fontId="108" fillId="6" borderId="56" xfId="0" applyFont="1" applyFill="1" applyBorder="1" applyAlignment="1" applyProtection="1">
      <alignment horizontal="center" vertical="center" wrapText="1"/>
      <protection hidden="1"/>
    </xf>
    <xf numFmtId="0" fontId="0" fillId="6" borderId="56" xfId="0" applyFill="1" applyBorder="1" applyAlignment="1" applyProtection="1">
      <alignment horizontal="center" vertical="center" wrapText="1"/>
      <protection hidden="1"/>
    </xf>
    <xf numFmtId="0" fontId="0" fillId="6" borderId="29" xfId="0" applyFill="1" applyBorder="1" applyAlignment="1" applyProtection="1">
      <alignment horizontal="center" wrapText="1"/>
      <protection hidden="1"/>
    </xf>
    <xf numFmtId="0" fontId="0" fillId="6" borderId="49" xfId="0" applyFill="1" applyBorder="1" applyAlignment="1" applyProtection="1">
      <alignment horizontal="center" wrapText="1"/>
      <protection hidden="1"/>
    </xf>
    <xf numFmtId="0" fontId="68" fillId="6" borderId="22" xfId="0" applyFont="1" applyFill="1" applyBorder="1" applyAlignment="1" applyProtection="1">
      <alignment horizontal="center" vertical="center" wrapText="1"/>
      <protection hidden="1"/>
    </xf>
    <xf numFmtId="0" fontId="0" fillId="6" borderId="19" xfId="0" applyFill="1" applyBorder="1" applyAlignment="1" applyProtection="1">
      <alignment horizontal="center" textRotation="90" wrapText="1"/>
      <protection hidden="1"/>
    </xf>
    <xf numFmtId="0" fontId="63" fillId="6" borderId="19" xfId="0" applyFont="1" applyFill="1" applyBorder="1" applyAlignment="1" applyProtection="1">
      <alignment horizontal="center" vertical="center" wrapText="1"/>
      <protection hidden="1"/>
    </xf>
    <xf numFmtId="0" fontId="0" fillId="6" borderId="19" xfId="0" applyFill="1" applyBorder="1" applyAlignment="1" applyProtection="1">
      <alignment horizontal="center" vertical="center" wrapText="1"/>
      <protection hidden="1"/>
    </xf>
    <xf numFmtId="0" fontId="63" fillId="6" borderId="24" xfId="0" applyFont="1" applyFill="1" applyBorder="1" applyAlignment="1" applyProtection="1">
      <alignment horizontal="center" vertical="center" textRotation="90" wrapText="1"/>
      <protection hidden="1"/>
    </xf>
    <xf numFmtId="0" fontId="0" fillId="6" borderId="22" xfId="0" applyFill="1" applyBorder="1" applyAlignment="1" applyProtection="1">
      <alignment horizontal="center" vertical="center" textRotation="90" wrapText="1"/>
      <protection hidden="1"/>
    </xf>
    <xf numFmtId="0" fontId="0" fillId="0" borderId="23" xfId="0" applyBorder="1" applyAlignment="1">
      <alignment horizontal="center" vertical="center" wrapText="1"/>
    </xf>
    <xf numFmtId="0" fontId="105" fillId="5" borderId="20" xfId="0" applyFont="1" applyFill="1" applyBorder="1" applyAlignment="1" applyProtection="1">
      <alignment horizontal="right" vertical="center" wrapText="1"/>
      <protection hidden="1"/>
    </xf>
    <xf numFmtId="0" fontId="65" fillId="0" borderId="29" xfId="0" applyFont="1" applyBorder="1" applyAlignment="1" applyProtection="1">
      <alignment vertical="center" wrapText="1"/>
      <protection hidden="1"/>
    </xf>
    <xf numFmtId="0" fontId="65" fillId="0" borderId="49" xfId="0" applyFont="1" applyBorder="1" applyAlignment="1" applyProtection="1">
      <alignment vertical="center" wrapText="1"/>
      <protection hidden="1"/>
    </xf>
    <xf numFmtId="0" fontId="63" fillId="6" borderId="20" xfId="0" applyFont="1" applyFill="1" applyBorder="1" applyAlignment="1" applyProtection="1">
      <alignment horizontal="right" vertical="center" wrapText="1"/>
      <protection hidden="1"/>
    </xf>
    <xf numFmtId="0" fontId="0" fillId="6" borderId="29" xfId="0" applyFill="1" applyBorder="1" applyAlignment="1">
      <alignment vertical="center" wrapText="1"/>
    </xf>
    <xf numFmtId="0" fontId="0" fillId="6" borderId="49" xfId="0" applyFill="1" applyBorder="1" applyAlignment="1">
      <alignment vertical="center" wrapText="1"/>
    </xf>
    <xf numFmtId="0" fontId="109" fillId="5" borderId="52" xfId="0" applyFont="1" applyFill="1" applyBorder="1" applyAlignment="1" applyProtection="1">
      <alignment horizontal="center" vertical="center" wrapText="1"/>
      <protection hidden="1"/>
    </xf>
    <xf numFmtId="0" fontId="109" fillId="5" borderId="56" xfId="0" applyFont="1" applyFill="1" applyBorder="1" applyAlignment="1" applyProtection="1">
      <alignment horizontal="center" vertical="center" wrapText="1"/>
      <protection hidden="1"/>
    </xf>
    <xf numFmtId="0" fontId="109" fillId="5" borderId="53" xfId="0" applyFont="1" applyFill="1" applyBorder="1" applyAlignment="1" applyProtection="1">
      <alignment horizontal="center" vertical="center" wrapText="1"/>
      <protection hidden="1"/>
    </xf>
    <xf numFmtId="0" fontId="109" fillId="5" borderId="57" xfId="0" applyFont="1" applyFill="1" applyBorder="1" applyAlignment="1" applyProtection="1">
      <alignment horizontal="center" vertical="center" wrapText="1"/>
      <protection hidden="1"/>
    </xf>
    <xf numFmtId="0" fontId="109" fillId="5" borderId="0" xfId="0" applyFont="1" applyFill="1" applyBorder="1" applyAlignment="1" applyProtection="1">
      <alignment horizontal="center" vertical="center" wrapText="1"/>
      <protection hidden="1"/>
    </xf>
    <xf numFmtId="0" fontId="109" fillId="5" borderId="58" xfId="0" applyFont="1" applyFill="1" applyBorder="1" applyAlignment="1" applyProtection="1">
      <alignment horizontal="center" vertical="center" wrapText="1"/>
      <protection hidden="1"/>
    </xf>
    <xf numFmtId="0" fontId="65" fillId="0" borderId="54" xfId="0" applyFont="1" applyBorder="1" applyAlignment="1" applyProtection="1">
      <alignment horizontal="center" vertical="center" wrapText="1"/>
      <protection hidden="1"/>
    </xf>
    <xf numFmtId="0" fontId="65" fillId="0" borderId="59" xfId="0" applyFont="1" applyBorder="1" applyAlignment="1" applyProtection="1">
      <alignment horizontal="center" vertical="center" wrapText="1"/>
      <protection hidden="1"/>
    </xf>
    <xf numFmtId="0" fontId="65" fillId="0" borderId="55" xfId="0" applyFont="1" applyBorder="1" applyAlignment="1" applyProtection="1">
      <alignment horizontal="center" vertical="center" wrapText="1"/>
      <protection hidden="1"/>
    </xf>
    <xf numFmtId="0" fontId="108" fillId="6" borderId="20" xfId="0" applyFont="1" applyFill="1" applyBorder="1" applyAlignment="1" applyProtection="1">
      <alignment horizontal="center" vertical="center" wrapText="1"/>
      <protection hidden="1"/>
    </xf>
    <xf numFmtId="0" fontId="108" fillId="6" borderId="29" xfId="0" applyFont="1" applyFill="1" applyBorder="1" applyAlignment="1" applyProtection="1">
      <alignment horizontal="center" vertical="center" wrapText="1"/>
      <protection hidden="1"/>
    </xf>
    <xf numFmtId="0" fontId="108" fillId="6" borderId="49" xfId="0" applyFont="1" applyFill="1" applyBorder="1" applyAlignment="1" applyProtection="1">
      <alignment horizontal="center" vertical="center" wrapText="1"/>
      <protection hidden="1"/>
    </xf>
    <xf numFmtId="0" fontId="110" fillId="6" borderId="52" xfId="0" applyFont="1" applyFill="1" applyBorder="1" applyAlignment="1" applyProtection="1">
      <alignment horizontal="center" vertical="center" wrapText="1"/>
      <protection hidden="1"/>
    </xf>
    <xf numFmtId="0" fontId="110" fillId="6" borderId="56" xfId="0" applyFont="1" applyFill="1" applyBorder="1" applyAlignment="1" applyProtection="1">
      <alignment horizontal="center" vertical="center" wrapText="1"/>
      <protection hidden="1"/>
    </xf>
    <xf numFmtId="0" fontId="110" fillId="6" borderId="53" xfId="0" applyFont="1" applyFill="1" applyBorder="1" applyAlignment="1" applyProtection="1">
      <alignment horizontal="center" vertical="center" wrapText="1"/>
      <protection hidden="1"/>
    </xf>
    <xf numFmtId="0" fontId="111" fillId="6" borderId="54" xfId="0" applyFont="1" applyFill="1" applyBorder="1" applyAlignment="1">
      <alignment horizontal="center" vertical="center" wrapText="1"/>
    </xf>
    <xf numFmtId="0" fontId="111" fillId="6" borderId="59" xfId="0" applyFont="1" applyFill="1" applyBorder="1" applyAlignment="1">
      <alignment horizontal="center" vertical="center" wrapText="1"/>
    </xf>
    <xf numFmtId="0" fontId="111" fillId="6" borderId="55" xfId="0" applyFont="1" applyFill="1" applyBorder="1" applyAlignment="1">
      <alignment horizontal="center" vertical="center" wrapText="1"/>
    </xf>
    <xf numFmtId="0" fontId="83" fillId="5" borderId="20" xfId="0" applyFont="1" applyFill="1" applyBorder="1" applyAlignment="1" applyProtection="1">
      <alignment horizontal="center" wrapText="1"/>
      <protection hidden="1"/>
    </xf>
    <xf numFmtId="0" fontId="83" fillId="5" borderId="29" xfId="0" applyFont="1" applyFill="1" applyBorder="1" applyAlignment="1" applyProtection="1">
      <alignment horizontal="center" wrapText="1"/>
      <protection hidden="1"/>
    </xf>
    <xf numFmtId="0" fontId="83" fillId="5" borderId="49" xfId="0" applyFont="1" applyFill="1" applyBorder="1" applyAlignment="1" applyProtection="1">
      <alignment horizontal="center" wrapText="1"/>
      <protection hidden="1"/>
    </xf>
    <xf numFmtId="0" fontId="105" fillId="5" borderId="52" xfId="0" applyFont="1" applyFill="1" applyBorder="1" applyAlignment="1" applyProtection="1">
      <alignment horizontal="center" textRotation="90" wrapText="1"/>
      <protection hidden="1"/>
    </xf>
    <xf numFmtId="0" fontId="105" fillId="5" borderId="53" xfId="0" applyFont="1" applyFill="1" applyBorder="1" applyAlignment="1" applyProtection="1">
      <alignment horizontal="center" textRotation="90" wrapText="1"/>
      <protection hidden="1"/>
    </xf>
    <xf numFmtId="0" fontId="0" fillId="0" borderId="54" xfId="0" applyBorder="1" applyAlignment="1" applyProtection="1">
      <alignment horizontal="center" textRotation="90" wrapText="1"/>
      <protection hidden="1"/>
    </xf>
    <xf numFmtId="0" fontId="0" fillId="0" borderId="55" xfId="0" applyBorder="1" applyAlignment="1" applyProtection="1">
      <alignment horizontal="center" textRotation="90" wrapText="1"/>
      <protection hidden="1"/>
    </xf>
    <xf numFmtId="0" fontId="108" fillId="5" borderId="20" xfId="0" applyFont="1" applyFill="1" applyBorder="1" applyAlignment="1" applyProtection="1">
      <alignment horizontal="center" vertical="center" wrapText="1"/>
      <protection hidden="1"/>
    </xf>
    <xf numFmtId="0" fontId="108" fillId="5" borderId="56"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112" fillId="5" borderId="19" xfId="0" applyFont="1" applyFill="1" applyBorder="1" applyAlignment="1" applyProtection="1">
      <alignment horizontal="center" vertical="center" wrapText="1"/>
      <protection hidden="1"/>
    </xf>
    <xf numFmtId="0" fontId="0" fillId="5" borderId="56" xfId="0" applyFill="1" applyBorder="1" applyAlignment="1" applyProtection="1">
      <alignment horizontal="center" wrapText="1"/>
      <protection hidden="1"/>
    </xf>
    <xf numFmtId="0" fontId="0" fillId="0" borderId="56" xfId="0" applyBorder="1" applyAlignment="1" applyProtection="1">
      <alignment wrapText="1"/>
    </xf>
    <xf numFmtId="0" fontId="0" fillId="0" borderId="53" xfId="0" applyBorder="1" applyAlignment="1" applyProtection="1">
      <alignment wrapText="1"/>
    </xf>
    <xf numFmtId="0" fontId="59" fillId="5" borderId="52" xfId="0" applyFont="1" applyFill="1" applyBorder="1" applyAlignment="1" applyProtection="1">
      <alignment horizontal="center" vertical="center" wrapText="1"/>
      <protection hidden="1"/>
    </xf>
    <xf numFmtId="0" fontId="59" fillId="0" borderId="53" xfId="0" applyFont="1" applyBorder="1" applyAlignment="1" applyProtection="1">
      <alignment horizontal="center" vertical="center" wrapText="1"/>
      <protection hidden="1"/>
    </xf>
    <xf numFmtId="0" fontId="59" fillId="0" borderId="57" xfId="0" applyFont="1" applyBorder="1" applyAlignment="1" applyProtection="1">
      <alignment horizontal="center" vertical="center" wrapText="1"/>
      <protection hidden="1"/>
    </xf>
    <xf numFmtId="0" fontId="59" fillId="0" borderId="58" xfId="0" applyFont="1" applyBorder="1" applyAlignment="1" applyProtection="1">
      <alignment horizontal="center" vertical="center" wrapText="1"/>
      <protection hidden="1"/>
    </xf>
    <xf numFmtId="0" fontId="59" fillId="0" borderId="54" xfId="0" applyFont="1" applyBorder="1" applyAlignment="1" applyProtection="1">
      <alignment horizontal="center" vertical="center" wrapText="1"/>
      <protection hidden="1"/>
    </xf>
    <xf numFmtId="0" fontId="59" fillId="0" borderId="55" xfId="0" applyFont="1" applyBorder="1" applyAlignment="1" applyProtection="1">
      <alignment horizontal="center" vertical="center" wrapText="1"/>
      <protection hidden="1"/>
    </xf>
    <xf numFmtId="0" fontId="59" fillId="5" borderId="24" xfId="0" applyFont="1" applyFill="1" applyBorder="1" applyAlignment="1" applyProtection="1">
      <alignment horizontal="center" vertical="center" wrapText="1"/>
      <protection hidden="1"/>
    </xf>
    <xf numFmtId="0" fontId="0" fillId="4" borderId="22" xfId="0" applyFont="1" applyFill="1" applyBorder="1" applyAlignment="1" applyProtection="1">
      <alignment horizontal="center" vertical="center" wrapText="1"/>
      <protection hidden="1"/>
    </xf>
    <xf numFmtId="164" fontId="69" fillId="10" borderId="24" xfId="0" applyNumberFormat="1" applyFont="1" applyFill="1" applyBorder="1" applyAlignment="1" applyProtection="1">
      <alignment horizontal="left" vertical="center" wrapText="1"/>
    </xf>
    <xf numFmtId="0" fontId="69" fillId="10" borderId="23" xfId="0" applyFont="1" applyFill="1" applyBorder="1" applyAlignment="1" applyProtection="1">
      <alignment horizontal="left" vertical="center" wrapText="1"/>
    </xf>
    <xf numFmtId="0" fontId="106" fillId="7" borderId="29" xfId="0" applyFont="1" applyFill="1" applyBorder="1" applyAlignment="1" applyProtection="1">
      <alignment horizontal="center" wrapText="1"/>
    </xf>
    <xf numFmtId="0" fontId="106" fillId="7" borderId="49" xfId="0" applyFont="1" applyFill="1" applyBorder="1" applyAlignment="1" applyProtection="1">
      <alignment horizontal="center" wrapText="1"/>
    </xf>
    <xf numFmtId="0" fontId="67" fillId="7" borderId="20" xfId="0" applyFont="1" applyFill="1" applyBorder="1" applyAlignment="1" applyProtection="1">
      <alignment horizontal="center" vertical="center" wrapText="1"/>
      <protection hidden="1"/>
    </xf>
    <xf numFmtId="0" fontId="67" fillId="7" borderId="29" xfId="0" applyFont="1" applyFill="1" applyBorder="1" applyAlignment="1" applyProtection="1">
      <alignment horizontal="center" wrapText="1"/>
    </xf>
    <xf numFmtId="0" fontId="0" fillId="7" borderId="29" xfId="0" applyFill="1" applyBorder="1" applyAlignment="1" applyProtection="1">
      <alignment horizontal="center" wrapText="1"/>
    </xf>
    <xf numFmtId="0" fontId="0" fillId="7" borderId="49" xfId="0" applyFill="1" applyBorder="1" applyAlignment="1" applyProtection="1">
      <alignment horizontal="center" wrapText="1"/>
    </xf>
    <xf numFmtId="0" fontId="0" fillId="0" borderId="57" xfId="0" applyBorder="1" applyAlignment="1" applyProtection="1">
      <alignment wrapText="1"/>
    </xf>
    <xf numFmtId="0" fontId="0" fillId="0" borderId="0" xfId="0" applyBorder="1" applyAlignment="1" applyProtection="1">
      <alignment wrapText="1"/>
    </xf>
    <xf numFmtId="0" fontId="0" fillId="0" borderId="58" xfId="0" applyBorder="1" applyAlignment="1" applyProtection="1">
      <alignment wrapText="1"/>
    </xf>
    <xf numFmtId="0" fontId="0" fillId="0" borderId="54" xfId="0" applyBorder="1" applyAlignment="1" applyProtection="1">
      <alignment wrapText="1"/>
    </xf>
    <xf numFmtId="0" fontId="0" fillId="0" borderId="59" xfId="0" applyBorder="1" applyAlignment="1" applyProtection="1">
      <alignment wrapText="1"/>
    </xf>
    <xf numFmtId="0" fontId="0" fillId="0" borderId="55" xfId="0" applyBorder="1" applyAlignment="1" applyProtection="1">
      <alignment wrapText="1"/>
    </xf>
    <xf numFmtId="164" fontId="64" fillId="10" borderId="20" xfId="0" applyNumberFormat="1" applyFont="1" applyFill="1" applyBorder="1" applyAlignment="1" applyProtection="1">
      <alignment horizontal="left" vertical="center" wrapText="1"/>
    </xf>
    <xf numFmtId="0" fontId="64" fillId="10" borderId="29" xfId="0" applyFont="1" applyFill="1" applyBorder="1" applyAlignment="1" applyProtection="1">
      <alignment horizontal="left" wrapText="1"/>
    </xf>
    <xf numFmtId="0" fontId="64" fillId="10" borderId="49" xfId="0" applyFont="1" applyFill="1" applyBorder="1" applyAlignment="1" applyProtection="1">
      <alignment horizontal="left" wrapText="1"/>
    </xf>
    <xf numFmtId="0" fontId="112" fillId="5" borderId="52" xfId="0" applyFont="1" applyFill="1" applyBorder="1" applyAlignment="1" applyProtection="1">
      <alignment horizontal="center" vertical="center" wrapText="1"/>
      <protection hidden="1"/>
    </xf>
    <xf numFmtId="0" fontId="112" fillId="5" borderId="53" xfId="0" applyFont="1" applyFill="1" applyBorder="1" applyAlignment="1" applyProtection="1">
      <alignment horizontal="center" vertical="center" wrapText="1"/>
      <protection hidden="1"/>
    </xf>
    <xf numFmtId="164" fontId="69" fillId="10" borderId="20" xfId="0" applyNumberFormat="1" applyFont="1" applyFill="1" applyBorder="1" applyAlignment="1" applyProtection="1">
      <alignment horizontal="left" vertical="center" wrapText="1"/>
    </xf>
    <xf numFmtId="0" fontId="69" fillId="10" borderId="29" xfId="0" applyFont="1" applyFill="1" applyBorder="1" applyAlignment="1" applyProtection="1">
      <alignment horizontal="left" wrapText="1"/>
    </xf>
    <xf numFmtId="0" fontId="69" fillId="10" borderId="49" xfId="0" applyFont="1" applyFill="1" applyBorder="1" applyAlignment="1" applyProtection="1">
      <alignment horizontal="left" wrapText="1"/>
    </xf>
    <xf numFmtId="164" fontId="79" fillId="10" borderId="24" xfId="0" applyNumberFormat="1" applyFont="1" applyFill="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114" fillId="7" borderId="3" xfId="0" applyFont="1" applyFill="1" applyBorder="1" applyAlignment="1" applyProtection="1">
      <alignment horizontal="center" textRotation="90" wrapText="1"/>
      <protection hidden="1"/>
    </xf>
    <xf numFmtId="0" fontId="114" fillId="7" borderId="5" xfId="0" applyFont="1" applyFill="1" applyBorder="1" applyAlignment="1" applyProtection="1">
      <alignment horizontal="center" textRotation="90" wrapText="1"/>
      <protection hidden="1"/>
    </xf>
    <xf numFmtId="0" fontId="114" fillId="7" borderId="2" xfId="0" applyFont="1" applyFill="1" applyBorder="1" applyAlignment="1" applyProtection="1">
      <alignment horizontal="center" textRotation="90" wrapText="1"/>
      <protection hidden="1"/>
    </xf>
    <xf numFmtId="0" fontId="115" fillId="7" borderId="2" xfId="0" applyFont="1" applyFill="1" applyBorder="1" applyAlignment="1" applyProtection="1">
      <alignment horizontal="center" wrapText="1"/>
      <protection hidden="1"/>
    </xf>
    <xf numFmtId="0" fontId="113" fillId="7" borderId="10" xfId="0" applyFont="1" applyFill="1" applyBorder="1" applyAlignment="1" applyProtection="1">
      <alignment horizontal="center" vertical="center" wrapText="1"/>
      <protection hidden="1"/>
    </xf>
    <xf numFmtId="0" fontId="113" fillId="7" borderId="11" xfId="0" applyFont="1" applyFill="1" applyBorder="1" applyAlignment="1" applyProtection="1">
      <alignment horizontal="center" vertical="center" wrapText="1"/>
      <protection hidden="1"/>
    </xf>
    <xf numFmtId="0" fontId="113" fillId="7" borderId="12" xfId="0" applyFont="1" applyFill="1" applyBorder="1" applyAlignment="1" applyProtection="1">
      <alignment horizontal="center" vertical="center" wrapText="1"/>
      <protection hidden="1"/>
    </xf>
    <xf numFmtId="0" fontId="113" fillId="7" borderId="7" xfId="0" applyFont="1" applyFill="1" applyBorder="1" applyAlignment="1" applyProtection="1">
      <alignment horizontal="center" vertical="center" wrapText="1"/>
      <protection hidden="1"/>
    </xf>
    <xf numFmtId="0" fontId="113" fillId="7" borderId="9" xfId="0" applyFont="1" applyFill="1" applyBorder="1" applyAlignment="1" applyProtection="1">
      <alignment horizontal="center" vertical="center" wrapText="1"/>
      <protection hidden="1"/>
    </xf>
    <xf numFmtId="0" fontId="113" fillId="7" borderId="13" xfId="0" applyFont="1" applyFill="1" applyBorder="1" applyAlignment="1" applyProtection="1">
      <alignment horizontal="center" vertical="center" wrapText="1"/>
      <protection hidden="1"/>
    </xf>
    <xf numFmtId="0" fontId="56" fillId="7" borderId="14" xfId="0" applyFont="1" applyFill="1" applyBorder="1" applyAlignment="1">
      <alignment horizontal="center" wrapText="1"/>
    </xf>
    <xf numFmtId="0" fontId="56" fillId="7" borderId="15" xfId="0" applyFont="1" applyFill="1" applyBorder="1" applyAlignment="1">
      <alignment horizontal="center" wrapText="1"/>
    </xf>
    <xf numFmtId="0" fontId="115" fillId="7" borderId="5" xfId="0" applyFont="1" applyFill="1" applyBorder="1" applyAlignment="1">
      <alignment horizontal="center" textRotation="90" wrapText="1"/>
    </xf>
    <xf numFmtId="0" fontId="114" fillId="7" borderId="3" xfId="0" applyFont="1" applyFill="1" applyBorder="1" applyAlignment="1" applyProtection="1">
      <alignment horizontal="center" textRotation="90" wrapText="1"/>
      <protection locked="0"/>
    </xf>
    <xf numFmtId="0" fontId="93" fillId="28" borderId="0" xfId="0" applyFont="1" applyFill="1" applyAlignment="1">
      <alignment vertical="center" wrapText="1"/>
    </xf>
    <xf numFmtId="0" fontId="60" fillId="7" borderId="2" xfId="0" applyFont="1" applyFill="1" applyBorder="1" applyAlignment="1">
      <alignment horizontal="center" vertical="center"/>
    </xf>
    <xf numFmtId="0" fontId="60" fillId="7" borderId="3" xfId="0" applyFont="1" applyFill="1" applyBorder="1" applyAlignment="1">
      <alignment horizontal="center" vertical="center" wrapText="1"/>
    </xf>
    <xf numFmtId="0" fontId="60" fillId="7" borderId="4" xfId="0" applyFont="1" applyFill="1" applyBorder="1" applyAlignment="1">
      <alignment horizontal="center" vertical="center" wrapText="1"/>
    </xf>
    <xf numFmtId="0" fontId="60" fillId="7" borderId="5" xfId="0" applyFont="1" applyFill="1" applyBorder="1" applyAlignment="1">
      <alignment horizontal="center" vertical="center" wrapText="1"/>
    </xf>
    <xf numFmtId="0" fontId="60" fillId="7" borderId="3" xfId="0" applyFont="1" applyFill="1" applyBorder="1" applyAlignment="1">
      <alignment horizontal="center" vertical="center"/>
    </xf>
    <xf numFmtId="0" fontId="60" fillId="7" borderId="7" xfId="0" applyFont="1" applyFill="1" applyBorder="1" applyAlignment="1" applyProtection="1">
      <alignment horizontal="center" vertical="center" wrapText="1"/>
      <protection hidden="1"/>
    </xf>
    <xf numFmtId="0" fontId="60" fillId="7" borderId="8" xfId="0" applyFont="1" applyFill="1" applyBorder="1" applyAlignment="1" applyProtection="1">
      <alignment horizontal="center" vertical="center" wrapText="1"/>
      <protection hidden="1"/>
    </xf>
    <xf numFmtId="0" fontId="60" fillId="7" borderId="60" xfId="0" applyFont="1" applyFill="1" applyBorder="1" applyAlignment="1" applyProtection="1">
      <alignment horizontal="center" vertical="center" wrapText="1"/>
      <protection hidden="1"/>
    </xf>
    <xf numFmtId="0" fontId="60" fillId="7" borderId="61" xfId="0" applyFont="1" applyFill="1" applyBorder="1" applyAlignment="1" applyProtection="1">
      <alignment horizontal="center" vertical="center" wrapText="1"/>
      <protection hidden="1"/>
    </xf>
    <xf numFmtId="0" fontId="115" fillId="7" borderId="2" xfId="0" applyFont="1" applyFill="1" applyBorder="1" applyAlignment="1" applyProtection="1">
      <alignment horizontal="center" textRotation="90" wrapText="1"/>
      <protection hidden="1"/>
    </xf>
    <xf numFmtId="0" fontId="113" fillId="7" borderId="14" xfId="0" applyFont="1" applyFill="1" applyBorder="1" applyAlignment="1" applyProtection="1">
      <alignment horizontal="center" vertical="center" wrapText="1"/>
      <protection hidden="1"/>
    </xf>
  </cellXfs>
  <cellStyles count="6">
    <cellStyle name="Hiperligação" xfId="1" builtinId="8"/>
    <cellStyle name="Normal" xfId="0" builtinId="0"/>
    <cellStyle name="Normal 2" xfId="2"/>
    <cellStyle name="Normal 3" xfId="3"/>
    <cellStyle name="Normal_Folha2" xfId="4"/>
    <cellStyle name="Normal_RH_2013_1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457200</xdr:colOff>
      <xdr:row>11</xdr:row>
      <xdr:rowOff>350520</xdr:rowOff>
    </xdr:from>
    <xdr:to>
      <xdr:col>10</xdr:col>
      <xdr:colOff>312420</xdr:colOff>
      <xdr:row>11</xdr:row>
      <xdr:rowOff>723900</xdr:rowOff>
    </xdr:to>
    <xdr:pic>
      <xdr:nvPicPr>
        <xdr:cNvPr id="7477" name="Picture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261360" y="4876800"/>
          <a:ext cx="4122420" cy="373380"/>
        </a:xfrm>
        <a:prstGeom prst="rect">
          <a:avLst/>
        </a:prstGeom>
        <a:noFill/>
        <a:ln w="9525">
          <a:noFill/>
          <a:miter lim="800000"/>
          <a:headEnd/>
          <a:tailEnd/>
        </a:ln>
      </xdr:spPr>
    </xdr:pic>
    <xdr:clientData/>
  </xdr:twoCellAnchor>
  <xdr:twoCellAnchor editAs="oneCell">
    <xdr:from>
      <xdr:col>3</xdr:col>
      <xdr:colOff>441960</xdr:colOff>
      <xdr:row>12</xdr:row>
      <xdr:rowOff>358140</xdr:rowOff>
    </xdr:from>
    <xdr:to>
      <xdr:col>10</xdr:col>
      <xdr:colOff>114300</xdr:colOff>
      <xdr:row>12</xdr:row>
      <xdr:rowOff>693420</xdr:rowOff>
    </xdr:to>
    <xdr:pic>
      <xdr:nvPicPr>
        <xdr:cNvPr id="7478"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246120" y="5798820"/>
          <a:ext cx="3939540" cy="335280"/>
        </a:xfrm>
        <a:prstGeom prst="rect">
          <a:avLst/>
        </a:prstGeom>
        <a:noFill/>
        <a:ln w="9525">
          <a:noFill/>
          <a:miter lim="800000"/>
          <a:headEnd/>
          <a:tailEnd/>
        </a:ln>
      </xdr:spPr>
    </xdr:pic>
    <xdr:clientData/>
  </xdr:twoCellAnchor>
  <xdr:twoCellAnchor editAs="oneCell">
    <xdr:from>
      <xdr:col>3</xdr:col>
      <xdr:colOff>480060</xdr:colOff>
      <xdr:row>13</xdr:row>
      <xdr:rowOff>502920</xdr:rowOff>
    </xdr:from>
    <xdr:to>
      <xdr:col>10</xdr:col>
      <xdr:colOff>83820</xdr:colOff>
      <xdr:row>13</xdr:row>
      <xdr:rowOff>830580</xdr:rowOff>
    </xdr:to>
    <xdr:pic>
      <xdr:nvPicPr>
        <xdr:cNvPr id="7479"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284220" y="6858000"/>
          <a:ext cx="3870960" cy="327660"/>
        </a:xfrm>
        <a:prstGeom prst="rect">
          <a:avLst/>
        </a:prstGeom>
        <a:noFill/>
        <a:ln w="9525">
          <a:noFill/>
          <a:miter lim="800000"/>
          <a:headEnd/>
          <a:tailEnd/>
        </a:ln>
      </xdr:spPr>
    </xdr:pic>
    <xdr:clientData/>
  </xdr:twoCellAnchor>
  <xdr:twoCellAnchor editAs="oneCell">
    <xdr:from>
      <xdr:col>2</xdr:col>
      <xdr:colOff>457200</xdr:colOff>
      <xdr:row>14</xdr:row>
      <xdr:rowOff>220980</xdr:rowOff>
    </xdr:from>
    <xdr:to>
      <xdr:col>11</xdr:col>
      <xdr:colOff>403860</xdr:colOff>
      <xdr:row>14</xdr:row>
      <xdr:rowOff>541020</xdr:rowOff>
    </xdr:to>
    <xdr:pic>
      <xdr:nvPicPr>
        <xdr:cNvPr id="7480" name="Picture 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2651760" y="7658100"/>
          <a:ext cx="5433060" cy="32004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pandre\Ambiente%20de%20trabalho\TEIP_2013_14\plano%20de%20melhoria_2013_14\relatorioTEIP%202011_2012_draf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andre/Ambiente%20de%20trabalho/TEIP_2013_14/plano%20de%20melhoria_2013_14/relatorioTEIP%202011_2012_draf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cções "/>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cções "/>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2:S26"/>
  <sheetViews>
    <sheetView showGridLines="0" zoomScaleNormal="100" workbookViewId="0"/>
  </sheetViews>
  <sheetFormatPr defaultColWidth="9.140625" defaultRowHeight="15" x14ac:dyDescent="0.25"/>
  <cols>
    <col min="1" max="1" width="3.7109375" style="62" customWidth="1"/>
    <col min="2" max="2" width="4.7109375" style="62" customWidth="1"/>
    <col min="3" max="5" width="15.140625" style="62" customWidth="1"/>
    <col min="6" max="6" width="14" style="62" customWidth="1"/>
    <col min="7" max="8" width="15.140625" style="62" customWidth="1"/>
    <col min="9" max="9" width="4.140625" style="62" customWidth="1"/>
    <col min="10" max="19" width="9.140625" style="181"/>
    <col min="20" max="16384" width="9.140625" style="62"/>
  </cols>
  <sheetData>
    <row r="2" spans="1:19" s="63" customFormat="1" ht="29.25" customHeight="1" x14ac:dyDescent="0.25">
      <c r="B2" s="200" t="s">
        <v>4480</v>
      </c>
      <c r="C2" s="201"/>
      <c r="D2" s="201"/>
      <c r="E2" s="201"/>
      <c r="F2" s="201"/>
      <c r="G2" s="201"/>
      <c r="H2" s="201"/>
      <c r="I2" s="201"/>
      <c r="J2" s="178"/>
      <c r="K2" s="178"/>
      <c r="L2" s="178"/>
      <c r="M2" s="178"/>
      <c r="N2" s="178"/>
      <c r="O2" s="178"/>
      <c r="P2" s="178"/>
      <c r="Q2" s="178"/>
      <c r="R2" s="178"/>
      <c r="S2" s="178"/>
    </row>
    <row r="3" spans="1:19" s="63" customFormat="1" ht="27" customHeight="1" x14ac:dyDescent="0.25">
      <c r="B3" s="76"/>
      <c r="J3" s="178"/>
      <c r="K3" s="178"/>
      <c r="L3" s="178"/>
      <c r="M3" s="178"/>
      <c r="N3" s="178"/>
      <c r="O3" s="178"/>
      <c r="P3" s="178"/>
      <c r="Q3" s="178"/>
      <c r="R3" s="178"/>
      <c r="S3" s="178"/>
    </row>
    <row r="4" spans="1:19" s="63" customFormat="1" x14ac:dyDescent="0.25">
      <c r="B4" s="76"/>
      <c r="C4" s="81" t="s">
        <v>181</v>
      </c>
      <c r="H4" s="80" t="s">
        <v>180</v>
      </c>
      <c r="J4" s="178"/>
      <c r="K4" s="178"/>
      <c r="L4" s="178"/>
      <c r="M4" s="178"/>
      <c r="N4" s="178"/>
      <c r="O4" s="178"/>
      <c r="P4" s="178"/>
      <c r="Q4" s="178"/>
      <c r="R4" s="178"/>
      <c r="S4" s="178"/>
    </row>
    <row r="5" spans="1:19" s="63" customFormat="1" ht="19.5" hidden="1" customHeight="1" x14ac:dyDescent="0.25">
      <c r="B5" s="76"/>
      <c r="C5" s="79">
        <v>55</v>
      </c>
      <c r="D5" s="78"/>
      <c r="E5" s="78"/>
      <c r="F5" s="78"/>
      <c r="G5" s="78"/>
      <c r="H5" s="77">
        <f>IF(VLOOKUP(C5,folha1!A2:C139,3)&gt;0,VLOOKUP(C5,folha1!A2:C139,2),"")</f>
        <v>1804553</v>
      </c>
      <c r="J5" s="178"/>
      <c r="K5" s="178"/>
      <c r="L5" s="178"/>
      <c r="M5" s="178"/>
      <c r="N5" s="178"/>
      <c r="O5" s="178"/>
      <c r="P5" s="178"/>
      <c r="Q5" s="178"/>
      <c r="R5" s="178"/>
      <c r="S5" s="178"/>
    </row>
    <row r="6" spans="1:19" s="63" customFormat="1" ht="19.5" customHeight="1" x14ac:dyDescent="0.25">
      <c r="B6" s="76"/>
      <c r="C6" s="177" t="str">
        <f>IF(VLOOKUP(C5,folha1!A2:C139,3)&gt;0,VLOOKUP(C5,folha1!A2:C139,3),"")</f>
        <v>Agrupamento de Escolas de Souselo</v>
      </c>
      <c r="D6" s="78"/>
      <c r="E6" s="78"/>
      <c r="F6" s="78"/>
      <c r="G6" s="78"/>
      <c r="H6" s="77">
        <f>IF(VLOOKUP(C5,folha1!A2:C139,3)&gt;0,VLOOKUP(C5,folha1!A2:C139,2),"")</f>
        <v>1804553</v>
      </c>
      <c r="J6" s="178"/>
      <c r="K6" s="178"/>
      <c r="L6" s="178"/>
      <c r="M6" s="178"/>
      <c r="N6" s="178"/>
      <c r="O6" s="178"/>
      <c r="P6" s="178"/>
      <c r="Q6" s="178"/>
      <c r="R6" s="178"/>
      <c r="S6" s="178"/>
    </row>
    <row r="7" spans="1:19" s="63" customFormat="1" ht="17.25" customHeight="1" x14ac:dyDescent="0.25">
      <c r="B7" s="76"/>
      <c r="C7" s="75"/>
      <c r="D7" s="75"/>
      <c r="E7" s="75"/>
      <c r="F7" s="75"/>
      <c r="G7" s="74"/>
      <c r="H7" s="73"/>
      <c r="J7" s="178"/>
      <c r="K7" s="178"/>
      <c r="L7" s="178"/>
      <c r="M7" s="178"/>
      <c r="N7" s="178"/>
      <c r="O7" s="178"/>
      <c r="P7" s="178"/>
      <c r="Q7" s="178"/>
      <c r="R7" s="178"/>
      <c r="S7" s="178"/>
    </row>
    <row r="8" spans="1:19" s="63" customFormat="1" ht="34.5" customHeight="1" x14ac:dyDescent="0.25">
      <c r="B8" s="76"/>
      <c r="C8" s="202" t="s">
        <v>4479</v>
      </c>
      <c r="D8" s="203"/>
      <c r="E8" s="203"/>
      <c r="F8" s="203"/>
      <c r="G8" s="203"/>
      <c r="H8" s="204"/>
      <c r="J8" s="178"/>
      <c r="K8" s="178"/>
      <c r="L8" s="178"/>
      <c r="M8" s="178"/>
      <c r="N8" s="178"/>
      <c r="O8" s="178"/>
      <c r="P8" s="178"/>
      <c r="Q8" s="178"/>
      <c r="R8" s="178"/>
      <c r="S8" s="178"/>
    </row>
    <row r="9" spans="1:19" s="176" customFormat="1" ht="84.75" customHeight="1" x14ac:dyDescent="0.25">
      <c r="C9" s="207" t="s">
        <v>4481</v>
      </c>
      <c r="D9" s="208"/>
      <c r="E9" s="208"/>
      <c r="F9" s="208"/>
      <c r="G9" s="208"/>
      <c r="H9" s="208"/>
      <c r="J9" s="178"/>
      <c r="K9" s="178"/>
      <c r="L9" s="178"/>
      <c r="M9" s="178"/>
      <c r="N9" s="178"/>
      <c r="O9" s="178"/>
      <c r="P9" s="178"/>
      <c r="Q9" s="178"/>
      <c r="R9" s="178"/>
      <c r="S9" s="178"/>
    </row>
    <row r="10" spans="1:19" s="63" customFormat="1" ht="56.25" customHeight="1" x14ac:dyDescent="0.25">
      <c r="C10" s="207" t="s">
        <v>4482</v>
      </c>
      <c r="D10" s="209"/>
      <c r="E10" s="209"/>
      <c r="F10" s="209"/>
      <c r="G10" s="209"/>
      <c r="H10" s="209"/>
      <c r="J10" s="178"/>
      <c r="K10" s="178"/>
      <c r="L10" s="178"/>
      <c r="M10" s="178"/>
      <c r="N10" s="178"/>
      <c r="O10" s="178"/>
      <c r="P10" s="178"/>
      <c r="Q10" s="178"/>
      <c r="R10" s="178"/>
      <c r="S10" s="178"/>
    </row>
    <row r="11" spans="1:19" s="63" customFormat="1" ht="18.75" customHeight="1" x14ac:dyDescent="0.25">
      <c r="A11" s="63" t="s">
        <v>1147</v>
      </c>
      <c r="B11" s="76"/>
      <c r="C11" s="75"/>
      <c r="D11" s="75"/>
      <c r="E11" s="75"/>
      <c r="F11" s="75"/>
      <c r="G11" s="74"/>
      <c r="H11" s="73"/>
      <c r="J11" s="178"/>
      <c r="K11" s="178"/>
      <c r="L11" s="178"/>
      <c r="M11" s="178"/>
      <c r="N11" s="178"/>
      <c r="O11" s="178"/>
      <c r="P11" s="178"/>
      <c r="Q11" s="178"/>
      <c r="R11" s="178"/>
      <c r="S11" s="178"/>
    </row>
    <row r="12" spans="1:19" s="70" customFormat="1" ht="20.25" customHeight="1" thickBot="1" x14ac:dyDescent="0.3">
      <c r="C12" s="72" t="s">
        <v>179</v>
      </c>
      <c r="D12" s="71"/>
      <c r="E12" s="71"/>
      <c r="F12" s="71"/>
      <c r="G12" s="71"/>
      <c r="H12" s="71"/>
      <c r="J12" s="179"/>
      <c r="K12" s="179"/>
      <c r="L12" s="179"/>
      <c r="M12" s="179"/>
      <c r="N12" s="179"/>
      <c r="O12" s="179"/>
      <c r="P12" s="179"/>
      <c r="Q12" s="179"/>
      <c r="R12" s="179"/>
      <c r="S12" s="179"/>
    </row>
    <row r="13" spans="1:19" s="67" customFormat="1" ht="9.75" customHeight="1" thickTop="1" x14ac:dyDescent="0.25">
      <c r="B13" s="69"/>
      <c r="C13" s="68"/>
      <c r="D13" s="68"/>
      <c r="E13" s="68"/>
      <c r="F13" s="68"/>
      <c r="G13" s="68"/>
      <c r="H13" s="68"/>
      <c r="J13" s="180"/>
      <c r="K13" s="180"/>
      <c r="L13" s="180"/>
      <c r="M13" s="180"/>
      <c r="N13" s="180"/>
      <c r="O13" s="180"/>
      <c r="P13" s="180"/>
      <c r="Q13" s="180"/>
      <c r="R13" s="180"/>
      <c r="S13" s="180"/>
    </row>
    <row r="14" spans="1:19" s="63" customFormat="1" ht="12.75" customHeight="1" x14ac:dyDescent="0.2">
      <c r="B14" s="64"/>
      <c r="C14" s="206" t="s">
        <v>178</v>
      </c>
      <c r="D14" s="206"/>
      <c r="E14" s="206"/>
      <c r="F14" s="206"/>
      <c r="G14" s="206"/>
      <c r="H14" s="206"/>
      <c r="I14" s="206"/>
      <c r="J14" s="178"/>
      <c r="K14" s="178"/>
      <c r="L14" s="178"/>
      <c r="M14" s="178"/>
      <c r="N14" s="178"/>
      <c r="O14" s="178"/>
      <c r="P14" s="178"/>
      <c r="Q14" s="178"/>
      <c r="R14" s="178"/>
      <c r="S14" s="178"/>
    </row>
    <row r="15" spans="1:19" s="63" customFormat="1" ht="5.25" customHeight="1" x14ac:dyDescent="0.25">
      <c r="B15" s="65"/>
      <c r="C15" s="66"/>
      <c r="D15" s="66"/>
      <c r="E15" s="66"/>
      <c r="F15" s="66"/>
      <c r="G15" s="66"/>
      <c r="H15" s="66"/>
      <c r="I15" s="66"/>
      <c r="J15" s="178"/>
      <c r="K15" s="178"/>
      <c r="L15" s="178"/>
      <c r="M15" s="178"/>
      <c r="N15" s="178"/>
      <c r="O15" s="178"/>
      <c r="P15" s="178"/>
      <c r="Q15" s="178"/>
      <c r="R15" s="178"/>
      <c r="S15" s="178"/>
    </row>
    <row r="16" spans="1:19" s="63" customFormat="1" ht="12.75" customHeight="1" x14ac:dyDescent="0.2">
      <c r="A16" s="63" t="s">
        <v>1147</v>
      </c>
      <c r="B16" s="64"/>
      <c r="C16" s="206" t="s">
        <v>4447</v>
      </c>
      <c r="D16" s="206"/>
      <c r="E16" s="206"/>
      <c r="F16" s="206"/>
      <c r="G16" s="206"/>
      <c r="H16" s="206"/>
      <c r="I16" s="206"/>
      <c r="J16" s="178"/>
      <c r="K16" s="178"/>
      <c r="L16" s="178"/>
      <c r="M16" s="178"/>
      <c r="N16" s="178"/>
      <c r="O16" s="178"/>
      <c r="P16" s="178"/>
      <c r="Q16" s="178"/>
      <c r="R16" s="178"/>
      <c r="S16" s="178"/>
    </row>
    <row r="17" spans="1:19" s="63" customFormat="1" ht="5.25" customHeight="1" x14ac:dyDescent="0.25">
      <c r="B17" s="65"/>
      <c r="C17" s="66"/>
      <c r="D17" s="66"/>
      <c r="E17" s="66"/>
      <c r="F17" s="66"/>
      <c r="G17" s="66"/>
      <c r="H17" s="66"/>
      <c r="I17" s="66"/>
      <c r="J17" s="178"/>
      <c r="K17" s="178"/>
      <c r="L17" s="178"/>
      <c r="M17" s="178"/>
      <c r="N17" s="178"/>
      <c r="O17" s="178"/>
      <c r="P17" s="178"/>
      <c r="Q17" s="178"/>
      <c r="R17" s="178"/>
      <c r="S17" s="178"/>
    </row>
    <row r="18" spans="1:19" s="63" customFormat="1" ht="12.75" customHeight="1" x14ac:dyDescent="0.2">
      <c r="A18" s="63" t="s">
        <v>1147</v>
      </c>
      <c r="B18" s="64"/>
      <c r="C18" s="206" t="s">
        <v>4473</v>
      </c>
      <c r="D18" s="206"/>
      <c r="E18" s="206"/>
      <c r="F18" s="206"/>
      <c r="G18" s="206"/>
      <c r="H18" s="206"/>
      <c r="I18" s="206"/>
      <c r="J18" s="178"/>
      <c r="K18" s="178"/>
      <c r="L18" s="178"/>
      <c r="M18" s="178"/>
      <c r="N18" s="178"/>
      <c r="O18" s="178"/>
      <c r="P18" s="178"/>
      <c r="Q18" s="178"/>
      <c r="R18" s="178"/>
      <c r="S18" s="178"/>
    </row>
    <row r="19" spans="1:19" s="63" customFormat="1" ht="5.25" customHeight="1" x14ac:dyDescent="0.25">
      <c r="B19" s="65"/>
      <c r="C19" s="66"/>
      <c r="D19" s="66"/>
      <c r="E19" s="66"/>
      <c r="F19" s="66"/>
      <c r="G19" s="66"/>
      <c r="H19" s="66"/>
      <c r="I19" s="66"/>
      <c r="J19" s="178"/>
      <c r="K19" s="178"/>
      <c r="L19" s="178"/>
      <c r="M19" s="178"/>
      <c r="N19" s="178"/>
      <c r="O19" s="178"/>
      <c r="P19" s="178"/>
      <c r="Q19" s="178"/>
      <c r="R19" s="178"/>
      <c r="S19" s="178"/>
    </row>
    <row r="20" spans="1:19" s="63" customFormat="1" ht="12.75" customHeight="1" x14ac:dyDescent="0.25">
      <c r="B20" s="64"/>
      <c r="C20" s="205" t="s">
        <v>4474</v>
      </c>
      <c r="D20" s="205"/>
      <c r="E20" s="205"/>
      <c r="F20" s="205"/>
      <c r="G20" s="205"/>
      <c r="H20" s="205"/>
      <c r="I20" s="205"/>
      <c r="J20" s="178"/>
      <c r="K20" s="178"/>
      <c r="L20" s="178"/>
      <c r="M20" s="178"/>
      <c r="N20" s="178"/>
      <c r="O20" s="178"/>
      <c r="P20" s="178"/>
      <c r="Q20" s="178"/>
      <c r="R20" s="178"/>
      <c r="S20" s="178"/>
    </row>
    <row r="21" spans="1:19" s="63" customFormat="1" ht="5.25" customHeight="1" x14ac:dyDescent="0.25">
      <c r="B21" s="65"/>
      <c r="C21" s="66"/>
      <c r="D21" s="66"/>
      <c r="E21" s="66"/>
      <c r="F21" s="66"/>
      <c r="G21" s="66"/>
      <c r="H21" s="66"/>
      <c r="I21" s="66"/>
      <c r="J21" s="178"/>
      <c r="K21" s="178"/>
      <c r="L21" s="178"/>
      <c r="M21" s="178"/>
      <c r="N21" s="178"/>
      <c r="O21" s="178"/>
      <c r="P21" s="178"/>
      <c r="Q21" s="178"/>
      <c r="R21" s="178"/>
      <c r="S21" s="178"/>
    </row>
    <row r="22" spans="1:19" s="63" customFormat="1" ht="12.75" customHeight="1" x14ac:dyDescent="0.25">
      <c r="B22" s="64"/>
      <c r="C22" s="205" t="s">
        <v>177</v>
      </c>
      <c r="D22" s="205"/>
      <c r="E22" s="205"/>
      <c r="F22" s="205"/>
      <c r="G22" s="205"/>
      <c r="H22" s="205"/>
      <c r="I22" s="205"/>
      <c r="J22" s="178"/>
      <c r="K22" s="178"/>
      <c r="L22" s="178"/>
      <c r="M22" s="178"/>
      <c r="N22" s="178"/>
      <c r="O22" s="178"/>
      <c r="P22" s="178"/>
      <c r="Q22" s="178"/>
      <c r="R22" s="178"/>
      <c r="S22" s="178"/>
    </row>
    <row r="23" spans="1:19" s="63" customFormat="1" ht="5.25" customHeight="1" x14ac:dyDescent="0.25">
      <c r="B23" s="65"/>
      <c r="C23" s="66"/>
      <c r="D23" s="66"/>
      <c r="E23" s="66"/>
      <c r="F23" s="66"/>
      <c r="G23" s="66"/>
      <c r="H23" s="66"/>
      <c r="I23" s="66"/>
      <c r="J23" s="178"/>
      <c r="K23" s="178"/>
      <c r="L23" s="178"/>
      <c r="M23" s="178"/>
      <c r="N23" s="178"/>
      <c r="O23" s="178"/>
      <c r="P23" s="178"/>
      <c r="Q23" s="178"/>
      <c r="R23" s="178"/>
      <c r="S23" s="178"/>
    </row>
    <row r="24" spans="1:19" s="63" customFormat="1" ht="12.75" customHeight="1" x14ac:dyDescent="0.2">
      <c r="B24" s="64"/>
      <c r="C24" s="199" t="s">
        <v>176</v>
      </c>
      <c r="D24" s="199"/>
      <c r="E24" s="199"/>
      <c r="F24" s="199"/>
      <c r="G24" s="199"/>
      <c r="H24" s="199"/>
      <c r="I24" s="199"/>
      <c r="J24" s="178"/>
      <c r="K24" s="178"/>
      <c r="L24" s="178"/>
      <c r="M24" s="178"/>
      <c r="N24" s="178"/>
      <c r="O24" s="178"/>
      <c r="P24" s="178"/>
      <c r="Q24" s="178"/>
      <c r="R24" s="178"/>
      <c r="S24" s="178"/>
    </row>
    <row r="25" spans="1:19" s="63" customFormat="1" ht="5.25" customHeight="1" x14ac:dyDescent="0.25">
      <c r="B25" s="65"/>
      <c r="C25" s="66"/>
      <c r="D25" s="66"/>
      <c r="E25" s="66"/>
      <c r="F25" s="66"/>
      <c r="G25" s="66"/>
      <c r="H25" s="66"/>
      <c r="I25" s="66"/>
      <c r="J25" s="178"/>
      <c r="K25" s="178"/>
      <c r="L25" s="178"/>
      <c r="M25" s="178"/>
      <c r="N25" s="178"/>
      <c r="O25" s="178"/>
      <c r="P25" s="178"/>
      <c r="Q25" s="178"/>
      <c r="R25" s="178"/>
      <c r="S25" s="178"/>
    </row>
    <row r="26" spans="1:19" s="63" customFormat="1" ht="12.75" customHeight="1" x14ac:dyDescent="0.2">
      <c r="B26" s="64"/>
      <c r="C26" s="199" t="s">
        <v>4475</v>
      </c>
      <c r="D26" s="199"/>
      <c r="E26" s="199"/>
      <c r="F26" s="199"/>
      <c r="G26" s="199"/>
      <c r="H26" s="199"/>
      <c r="I26" s="199"/>
      <c r="J26" s="178"/>
      <c r="K26" s="178"/>
      <c r="L26" s="178"/>
      <c r="M26" s="178"/>
      <c r="N26" s="178"/>
      <c r="O26" s="178"/>
      <c r="P26" s="178"/>
      <c r="Q26" s="178"/>
      <c r="R26" s="178"/>
      <c r="S26" s="178"/>
    </row>
  </sheetData>
  <sheetProtection password="DC9F" sheet="1" objects="1" scenarios="1"/>
  <mergeCells count="11">
    <mergeCell ref="C24:I24"/>
    <mergeCell ref="C26:I26"/>
    <mergeCell ref="B2:I2"/>
    <mergeCell ref="C8:H8"/>
    <mergeCell ref="C20:I20"/>
    <mergeCell ref="C22:I22"/>
    <mergeCell ref="C14:I14"/>
    <mergeCell ref="C16:I16"/>
    <mergeCell ref="C18:I18"/>
    <mergeCell ref="C9:H9"/>
    <mergeCell ref="C10:H10"/>
  </mergeCells>
  <hyperlinks>
    <hyperlink ref="C20:I20" location="'2 - Metas Gerais Intermédias'!A1" display="2 - Metas Gerais Intermédias"/>
    <hyperlink ref="C22:I22" location="'3 - Ações'!A1" display="3 - Ações"/>
    <hyperlink ref="C26:I26" location="'4.2 - Recursos financeiros'!A1" display="4.2 - Recursos Financeiros"/>
    <hyperlink ref="C24:I24" location="'4.1 - Recursos humanos'!A1" display="4.1 - Recursos Humanos"/>
    <hyperlink ref="C16:I16" location="'1.2 - SWOT'!A1" display="1.2 -  SWOT"/>
    <hyperlink ref="C18:I18" location="'1.3 - Problemas'!A1" display="1.3 - Problemas"/>
    <hyperlink ref="C14:I14" location="'1.1 - Contextualização'!A1" display="1.1 - Contextualização"/>
  </hyperlinks>
  <printOptions horizontalCentered="1"/>
  <pageMargins left="0.15748031496062992" right="0.19685039370078741" top="1.65" bottom="0.74803149606299213" header="0.6"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pageSetUpPr fitToPage="1"/>
  </sheetPr>
  <dimension ref="A1:AP152"/>
  <sheetViews>
    <sheetView showGridLines="0" topLeftCell="A146" workbookViewId="0">
      <selection activeCell="A146" sqref="A146"/>
    </sheetView>
  </sheetViews>
  <sheetFormatPr defaultRowHeight="15" x14ac:dyDescent="0.25"/>
  <cols>
    <col min="1" max="1" width="12.42578125" customWidth="1"/>
    <col min="2" max="2" width="7" style="53" customWidth="1"/>
    <col min="3" max="3" width="39.85546875" customWidth="1"/>
    <col min="4" max="7" width="5" customWidth="1"/>
    <col min="8" max="8" width="4.140625" customWidth="1"/>
    <col min="9" max="9" width="4.7109375" customWidth="1"/>
    <col min="10" max="11" width="4.5703125" customWidth="1"/>
    <col min="12" max="13" width="4.28515625" customWidth="1"/>
    <col min="14" max="15" width="4.42578125" customWidth="1"/>
    <col min="16" max="17" width="4.140625" customWidth="1"/>
    <col min="18" max="21" width="4" customWidth="1"/>
    <col min="22" max="23" width="3.85546875" customWidth="1"/>
    <col min="24" max="24" width="7.7109375" customWidth="1"/>
    <col min="25" max="25" width="4.85546875" customWidth="1"/>
    <col min="26" max="26" width="4" customWidth="1"/>
    <col min="27" max="27" width="7.7109375" customWidth="1"/>
    <col min="28" max="28" width="4.85546875" customWidth="1"/>
    <col min="29" max="29" width="4" customWidth="1"/>
    <col min="30" max="30" width="7.7109375" customWidth="1"/>
    <col min="31" max="31" width="4.85546875" customWidth="1"/>
    <col min="32" max="32" width="4" customWidth="1"/>
    <col min="33" max="33" width="6" customWidth="1"/>
    <col min="34" max="42" width="4.5703125" customWidth="1"/>
  </cols>
  <sheetData>
    <row r="1" spans="1:42" s="28" customFormat="1" ht="48" hidden="1" customHeight="1" x14ac:dyDescent="0.25">
      <c r="A1" s="438" t="s">
        <v>24</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row>
    <row r="2" spans="1:42" ht="17.25" hidden="1" customHeight="1" x14ac:dyDescent="0.25">
      <c r="A2" s="439" t="s">
        <v>151</v>
      </c>
      <c r="B2" s="440" t="s">
        <v>25</v>
      </c>
      <c r="C2" s="439" t="s">
        <v>26</v>
      </c>
      <c r="D2" s="444" t="s">
        <v>5</v>
      </c>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6" t="s">
        <v>6</v>
      </c>
      <c r="AI2" s="447"/>
      <c r="AJ2" s="447"/>
      <c r="AK2" s="447"/>
      <c r="AL2" s="447"/>
      <c r="AM2" s="447"/>
      <c r="AN2" s="447"/>
      <c r="AO2" s="447"/>
      <c r="AP2" s="447"/>
    </row>
    <row r="3" spans="1:42" ht="27" hidden="1" customHeight="1" x14ac:dyDescent="0.25">
      <c r="A3" s="439"/>
      <c r="B3" s="441"/>
      <c r="C3" s="439"/>
      <c r="D3" s="428" t="s">
        <v>7</v>
      </c>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30"/>
      <c r="AG3" s="425" t="s">
        <v>27</v>
      </c>
      <c r="AH3" s="433" t="s">
        <v>9</v>
      </c>
      <c r="AI3" s="449"/>
      <c r="AJ3" s="449"/>
      <c r="AK3" s="449"/>
      <c r="AL3" s="449"/>
      <c r="AM3" s="449"/>
      <c r="AN3" s="433" t="s">
        <v>10</v>
      </c>
      <c r="AO3" s="449"/>
      <c r="AP3" s="449"/>
    </row>
    <row r="4" spans="1:42" ht="16.5" hidden="1" customHeight="1" x14ac:dyDescent="0.25">
      <c r="A4" s="439"/>
      <c r="B4" s="441"/>
      <c r="C4" s="439"/>
      <c r="D4" s="431">
        <v>100</v>
      </c>
      <c r="E4" s="432"/>
      <c r="F4" s="431">
        <v>110</v>
      </c>
      <c r="G4" s="432"/>
      <c r="H4" s="431">
        <v>200</v>
      </c>
      <c r="I4" s="432"/>
      <c r="J4" s="431">
        <v>210</v>
      </c>
      <c r="K4" s="432"/>
      <c r="L4" s="431">
        <v>220</v>
      </c>
      <c r="M4" s="432"/>
      <c r="N4" s="431">
        <v>230</v>
      </c>
      <c r="O4" s="432"/>
      <c r="P4" s="431">
        <v>300</v>
      </c>
      <c r="Q4" s="432"/>
      <c r="R4" s="431">
        <v>330</v>
      </c>
      <c r="S4" s="432"/>
      <c r="T4" s="431">
        <v>500</v>
      </c>
      <c r="U4" s="432"/>
      <c r="V4" s="431">
        <v>510</v>
      </c>
      <c r="W4" s="432"/>
      <c r="X4" s="433" t="s">
        <v>28</v>
      </c>
      <c r="Y4" s="434"/>
      <c r="Z4" s="435"/>
      <c r="AA4" s="433" t="s">
        <v>29</v>
      </c>
      <c r="AB4" s="434"/>
      <c r="AC4" s="435"/>
      <c r="AD4" s="433" t="s">
        <v>30</v>
      </c>
      <c r="AE4" s="434"/>
      <c r="AF4" s="435"/>
      <c r="AG4" s="426"/>
      <c r="AH4" s="428"/>
      <c r="AI4" s="429"/>
      <c r="AJ4" s="429"/>
      <c r="AK4" s="429"/>
      <c r="AL4" s="429"/>
      <c r="AM4" s="429"/>
      <c r="AN4" s="428"/>
      <c r="AO4" s="429"/>
      <c r="AP4" s="429"/>
    </row>
    <row r="5" spans="1:42" ht="14.25" hidden="1" customHeight="1" x14ac:dyDescent="0.25">
      <c r="A5" s="439"/>
      <c r="B5" s="441"/>
      <c r="C5" s="439"/>
      <c r="D5" s="426" t="s">
        <v>31</v>
      </c>
      <c r="E5" s="426" t="s">
        <v>32</v>
      </c>
      <c r="F5" s="426" t="s">
        <v>31</v>
      </c>
      <c r="G5" s="426" t="s">
        <v>32</v>
      </c>
      <c r="H5" s="426" t="s">
        <v>31</v>
      </c>
      <c r="I5" s="424" t="s">
        <v>32</v>
      </c>
      <c r="J5" s="426" t="s">
        <v>31</v>
      </c>
      <c r="K5" s="424" t="s">
        <v>32</v>
      </c>
      <c r="L5" s="426" t="s">
        <v>31</v>
      </c>
      <c r="M5" s="424" t="s">
        <v>32</v>
      </c>
      <c r="N5" s="426" t="s">
        <v>31</v>
      </c>
      <c r="O5" s="426" t="s">
        <v>32</v>
      </c>
      <c r="P5" s="426" t="s">
        <v>31</v>
      </c>
      <c r="Q5" s="426" t="s">
        <v>32</v>
      </c>
      <c r="R5" s="426" t="s">
        <v>31</v>
      </c>
      <c r="S5" s="426" t="s">
        <v>32</v>
      </c>
      <c r="T5" s="426" t="s">
        <v>31</v>
      </c>
      <c r="U5" s="426" t="s">
        <v>32</v>
      </c>
      <c r="V5" s="426" t="s">
        <v>31</v>
      </c>
      <c r="W5" s="426" t="s">
        <v>32</v>
      </c>
      <c r="X5" s="424" t="s">
        <v>33</v>
      </c>
      <c r="Y5" s="437" t="s">
        <v>31</v>
      </c>
      <c r="Z5" s="437" t="s">
        <v>32</v>
      </c>
      <c r="AA5" s="424" t="s">
        <v>33</v>
      </c>
      <c r="AB5" s="437" t="s">
        <v>31</v>
      </c>
      <c r="AC5" s="437" t="s">
        <v>32</v>
      </c>
      <c r="AD5" s="424" t="s">
        <v>33</v>
      </c>
      <c r="AE5" s="437" t="s">
        <v>31</v>
      </c>
      <c r="AF5" s="437" t="s">
        <v>32</v>
      </c>
      <c r="AG5" s="448"/>
      <c r="AH5" s="426" t="s">
        <v>12</v>
      </c>
      <c r="AI5" s="426" t="s">
        <v>13</v>
      </c>
      <c r="AJ5" s="426" t="s">
        <v>14</v>
      </c>
      <c r="AK5" s="426" t="s">
        <v>15</v>
      </c>
      <c r="AL5" s="426" t="s">
        <v>16</v>
      </c>
      <c r="AM5" s="424" t="s">
        <v>11</v>
      </c>
      <c r="AN5" s="426" t="s">
        <v>15</v>
      </c>
      <c r="AO5" s="426" t="s">
        <v>16</v>
      </c>
      <c r="AP5" s="424" t="s">
        <v>11</v>
      </c>
    </row>
    <row r="6" spans="1:42" ht="48.75" hidden="1" customHeight="1" x14ac:dyDescent="0.25">
      <c r="A6" s="439"/>
      <c r="B6" s="442"/>
      <c r="C6" s="443"/>
      <c r="D6" s="427"/>
      <c r="E6" s="426"/>
      <c r="F6" s="427"/>
      <c r="G6" s="426"/>
      <c r="H6" s="427"/>
      <c r="I6" s="425"/>
      <c r="J6" s="427"/>
      <c r="K6" s="425"/>
      <c r="L6" s="427"/>
      <c r="M6" s="425"/>
      <c r="N6" s="427"/>
      <c r="O6" s="426"/>
      <c r="P6" s="427"/>
      <c r="Q6" s="426"/>
      <c r="R6" s="427"/>
      <c r="S6" s="426"/>
      <c r="T6" s="427"/>
      <c r="U6" s="426"/>
      <c r="V6" s="427"/>
      <c r="W6" s="426"/>
      <c r="X6" s="436"/>
      <c r="Y6" s="436"/>
      <c r="Z6" s="436"/>
      <c r="AA6" s="436"/>
      <c r="AB6" s="436"/>
      <c r="AC6" s="436"/>
      <c r="AD6" s="436"/>
      <c r="AE6" s="436"/>
      <c r="AF6" s="436"/>
      <c r="AG6" s="448"/>
      <c r="AH6" s="427"/>
      <c r="AI6" s="427"/>
      <c r="AJ6" s="427"/>
      <c r="AK6" s="427"/>
      <c r="AL6" s="427"/>
      <c r="AM6" s="436"/>
      <c r="AN6" s="427"/>
      <c r="AO6" s="427"/>
      <c r="AP6" s="436"/>
    </row>
    <row r="7" spans="1:42" ht="11.25" hidden="1" customHeight="1" x14ac:dyDescent="0.25">
      <c r="A7" s="29"/>
      <c r="B7" s="30"/>
      <c r="C7" s="30"/>
      <c r="D7" s="31"/>
      <c r="E7" s="31"/>
      <c r="F7" s="32"/>
      <c r="G7" s="33"/>
      <c r="H7" s="32"/>
      <c r="I7" s="33"/>
      <c r="J7" s="32"/>
      <c r="K7" s="33"/>
      <c r="L7" s="32"/>
      <c r="M7" s="33"/>
      <c r="N7" s="32"/>
      <c r="O7" s="33"/>
      <c r="P7" s="32"/>
      <c r="Q7" s="33"/>
      <c r="R7" s="32"/>
      <c r="S7" s="33"/>
      <c r="T7" s="32"/>
      <c r="U7" s="33"/>
      <c r="V7" s="32"/>
      <c r="W7" s="33"/>
      <c r="X7" s="34"/>
      <c r="Y7" s="34"/>
      <c r="Z7" s="34"/>
      <c r="AA7" s="34"/>
      <c r="AB7" s="34"/>
      <c r="AC7" s="34"/>
      <c r="AD7" s="34"/>
      <c r="AE7" s="34"/>
      <c r="AF7" s="34"/>
      <c r="AG7" s="35"/>
      <c r="AH7" s="32"/>
      <c r="AI7" s="32"/>
      <c r="AJ7" s="32"/>
      <c r="AK7" s="32"/>
      <c r="AL7" s="32"/>
      <c r="AM7" s="34"/>
      <c r="AN7" s="32"/>
      <c r="AO7" s="32"/>
      <c r="AP7" s="34"/>
    </row>
    <row r="8" spans="1:42" s="41" customFormat="1" ht="12.75" hidden="1" customHeight="1" x14ac:dyDescent="0.25">
      <c r="A8" s="36">
        <v>1</v>
      </c>
      <c r="B8" s="36"/>
      <c r="C8" s="37"/>
      <c r="D8" s="38"/>
      <c r="E8" s="39"/>
      <c r="F8" s="38"/>
      <c r="G8" s="39"/>
      <c r="H8" s="38"/>
      <c r="I8" s="39"/>
      <c r="J8" s="38"/>
      <c r="K8" s="39"/>
      <c r="L8" s="38"/>
      <c r="M8" s="39"/>
      <c r="N8" s="38"/>
      <c r="O8" s="39"/>
      <c r="P8" s="38"/>
      <c r="Q8" s="39"/>
      <c r="R8" s="38"/>
      <c r="S8" s="39"/>
      <c r="T8" s="38"/>
      <c r="U8" s="39"/>
      <c r="V8" s="38"/>
      <c r="W8" s="40"/>
      <c r="X8" s="39"/>
      <c r="Y8" s="38"/>
      <c r="Z8" s="39"/>
      <c r="AA8" s="39"/>
      <c r="AB8" s="38"/>
      <c r="AC8" s="39"/>
      <c r="AD8" s="39"/>
      <c r="AE8" s="38"/>
      <c r="AF8" s="39"/>
      <c r="AG8" s="39"/>
      <c r="AH8" s="36"/>
      <c r="AI8" s="36"/>
      <c r="AJ8" s="36"/>
      <c r="AK8" s="36"/>
      <c r="AL8" s="36"/>
      <c r="AM8" s="36"/>
      <c r="AN8" s="36"/>
      <c r="AO8" s="36"/>
      <c r="AP8" s="36"/>
    </row>
    <row r="9" spans="1:42" s="41" customFormat="1" ht="12.75" hidden="1" customHeight="1" x14ac:dyDescent="0.25">
      <c r="A9" s="36">
        <v>2</v>
      </c>
      <c r="B9" s="36">
        <v>1014390</v>
      </c>
      <c r="C9" s="37" t="s">
        <v>73</v>
      </c>
      <c r="D9" s="38"/>
      <c r="E9" s="39"/>
      <c r="F9" s="38">
        <v>1</v>
      </c>
      <c r="G9" s="48"/>
      <c r="H9" s="38"/>
      <c r="I9" s="39"/>
      <c r="J9" s="38"/>
      <c r="K9" s="39"/>
      <c r="L9" s="38"/>
      <c r="M9" s="39"/>
      <c r="N9" s="38"/>
      <c r="O9" s="39"/>
      <c r="P9" s="38"/>
      <c r="Q9" s="39">
        <v>11</v>
      </c>
      <c r="R9" s="38"/>
      <c r="S9" s="39"/>
      <c r="T9" s="38"/>
      <c r="U9" s="39">
        <v>11</v>
      </c>
      <c r="V9" s="38"/>
      <c r="W9" s="39"/>
      <c r="X9" s="39"/>
      <c r="Y9" s="38"/>
      <c r="Z9" s="39"/>
      <c r="AA9" s="39"/>
      <c r="AB9" s="38"/>
      <c r="AC9" s="39"/>
      <c r="AD9" s="39"/>
      <c r="AE9" s="38"/>
      <c r="AF9" s="39"/>
      <c r="AG9" s="39"/>
      <c r="AH9" s="36">
        <v>1</v>
      </c>
      <c r="AI9" s="36">
        <v>0.5</v>
      </c>
      <c r="AJ9" s="36"/>
      <c r="AK9" s="36"/>
      <c r="AL9" s="36"/>
      <c r="AM9" s="36"/>
      <c r="AN9" s="36"/>
      <c r="AO9" s="36"/>
      <c r="AP9" s="36"/>
    </row>
    <row r="10" spans="1:42" s="41" customFormat="1" ht="12.75" hidden="1" customHeight="1" x14ac:dyDescent="0.25">
      <c r="A10" s="36">
        <v>3</v>
      </c>
      <c r="B10" s="36">
        <v>1504723</v>
      </c>
      <c r="C10" s="37" t="s">
        <v>104</v>
      </c>
      <c r="D10" s="38"/>
      <c r="E10" s="39"/>
      <c r="F10" s="38">
        <v>2</v>
      </c>
      <c r="G10" s="48"/>
      <c r="H10" s="38"/>
      <c r="I10" s="39"/>
      <c r="J10" s="38"/>
      <c r="K10" s="39"/>
      <c r="L10" s="38"/>
      <c r="M10" s="39"/>
      <c r="N10" s="38"/>
      <c r="O10" s="39"/>
      <c r="P10" s="38">
        <v>1</v>
      </c>
      <c r="Q10" s="39"/>
      <c r="R10" s="38"/>
      <c r="S10" s="39"/>
      <c r="T10" s="38">
        <v>1</v>
      </c>
      <c r="U10" s="39"/>
      <c r="V10" s="38"/>
      <c r="W10" s="39"/>
      <c r="X10" s="39"/>
      <c r="Y10" s="38"/>
      <c r="Z10" s="39"/>
      <c r="AA10" s="39"/>
      <c r="AB10" s="38"/>
      <c r="AC10" s="39"/>
      <c r="AD10" s="39"/>
      <c r="AE10" s="38"/>
      <c r="AF10" s="39"/>
      <c r="AG10" s="39">
        <v>6</v>
      </c>
      <c r="AH10" s="36">
        <v>1</v>
      </c>
      <c r="AI10" s="36">
        <v>1</v>
      </c>
      <c r="AJ10" s="36"/>
      <c r="AK10" s="36"/>
      <c r="AL10" s="36">
        <v>1</v>
      </c>
      <c r="AM10" s="36"/>
      <c r="AN10" s="36">
        <v>1</v>
      </c>
      <c r="AO10" s="36"/>
      <c r="AP10" s="36"/>
    </row>
    <row r="11" spans="1:42" s="41" customFormat="1" ht="12.75" hidden="1" customHeight="1" x14ac:dyDescent="0.25">
      <c r="A11" s="36">
        <v>4</v>
      </c>
      <c r="B11" s="36">
        <v>1508166</v>
      </c>
      <c r="C11" s="37" t="s">
        <v>169</v>
      </c>
      <c r="D11" s="38"/>
      <c r="E11" s="39"/>
      <c r="F11" s="38">
        <v>1</v>
      </c>
      <c r="G11" s="48"/>
      <c r="H11" s="38"/>
      <c r="I11" s="39"/>
      <c r="J11" s="38"/>
      <c r="K11" s="39"/>
      <c r="L11" s="38"/>
      <c r="M11" s="39"/>
      <c r="N11" s="38"/>
      <c r="O11" s="39"/>
      <c r="P11" s="38">
        <v>1</v>
      </c>
      <c r="Q11" s="39"/>
      <c r="R11" s="38"/>
      <c r="S11" s="39"/>
      <c r="T11" s="38">
        <v>1</v>
      </c>
      <c r="U11" s="39"/>
      <c r="V11" s="38"/>
      <c r="W11" s="39"/>
      <c r="X11" s="39"/>
      <c r="Y11" s="38"/>
      <c r="Z11" s="39"/>
      <c r="AA11" s="39"/>
      <c r="AB11" s="38"/>
      <c r="AC11" s="39"/>
      <c r="AD11" s="39"/>
      <c r="AE11" s="38"/>
      <c r="AF11" s="39"/>
      <c r="AG11" s="39"/>
      <c r="AH11" s="36">
        <v>1</v>
      </c>
      <c r="AI11" s="39"/>
      <c r="AJ11" s="36"/>
      <c r="AK11" s="36"/>
      <c r="AL11" s="36"/>
      <c r="AM11" s="36"/>
      <c r="AN11" s="36"/>
      <c r="AO11" s="36"/>
      <c r="AP11" s="36"/>
    </row>
    <row r="12" spans="1:42" s="41" customFormat="1" ht="12.75" hidden="1" customHeight="1" x14ac:dyDescent="0.25">
      <c r="A12" s="36">
        <v>5</v>
      </c>
      <c r="B12" s="36">
        <v>1110579</v>
      </c>
      <c r="C12" s="37" t="s">
        <v>68</v>
      </c>
      <c r="D12" s="38"/>
      <c r="E12" s="39"/>
      <c r="F12" s="38">
        <v>1</v>
      </c>
      <c r="G12" s="48"/>
      <c r="H12" s="38"/>
      <c r="I12" s="39"/>
      <c r="J12" s="38"/>
      <c r="K12" s="39"/>
      <c r="L12" s="38"/>
      <c r="M12" s="39"/>
      <c r="N12" s="38"/>
      <c r="O12" s="39"/>
      <c r="P12" s="38">
        <v>1</v>
      </c>
      <c r="Q12" s="39"/>
      <c r="R12" s="38"/>
      <c r="S12" s="39"/>
      <c r="T12" s="38">
        <v>1</v>
      </c>
      <c r="U12" s="39"/>
      <c r="V12" s="38"/>
      <c r="W12" s="39"/>
      <c r="X12" s="39"/>
      <c r="Y12" s="38"/>
      <c r="Z12" s="39"/>
      <c r="AA12" s="39"/>
      <c r="AB12" s="38"/>
      <c r="AC12" s="39"/>
      <c r="AD12" s="39"/>
      <c r="AE12" s="38"/>
      <c r="AF12" s="39"/>
      <c r="AG12" s="39"/>
      <c r="AH12" s="36"/>
      <c r="AI12" s="36">
        <v>1</v>
      </c>
      <c r="AJ12" s="36"/>
      <c r="AK12" s="36">
        <v>1</v>
      </c>
      <c r="AL12" s="36">
        <v>1</v>
      </c>
      <c r="AM12" s="36"/>
      <c r="AN12" s="36"/>
      <c r="AO12" s="36"/>
      <c r="AP12" s="36"/>
    </row>
    <row r="13" spans="1:42" s="41" customFormat="1" ht="12.75" hidden="1" customHeight="1" x14ac:dyDescent="0.25">
      <c r="A13" s="36">
        <v>6</v>
      </c>
      <c r="B13" s="36">
        <v>205196</v>
      </c>
      <c r="C13" s="37" t="s">
        <v>56</v>
      </c>
      <c r="D13" s="38"/>
      <c r="E13" s="39"/>
      <c r="F13" s="38">
        <v>2</v>
      </c>
      <c r="G13" s="39"/>
      <c r="H13" s="38"/>
      <c r="I13" s="39"/>
      <c r="J13" s="38"/>
      <c r="K13" s="39"/>
      <c r="L13" s="38">
        <v>1</v>
      </c>
      <c r="M13" s="39"/>
      <c r="N13" s="38"/>
      <c r="O13" s="39"/>
      <c r="P13" s="38"/>
      <c r="Q13" s="39"/>
      <c r="R13" s="38"/>
      <c r="S13" s="39"/>
      <c r="T13" s="38">
        <v>1</v>
      </c>
      <c r="U13" s="39"/>
      <c r="V13" s="38"/>
      <c r="W13" s="39"/>
      <c r="X13" s="39"/>
      <c r="Y13" s="38"/>
      <c r="Z13" s="39"/>
      <c r="AA13" s="39"/>
      <c r="AB13" s="38"/>
      <c r="AC13" s="39"/>
      <c r="AD13" s="39"/>
      <c r="AE13" s="38"/>
      <c r="AF13" s="39"/>
      <c r="AG13" s="39"/>
      <c r="AH13" s="36">
        <v>1</v>
      </c>
      <c r="AI13" s="36">
        <v>1</v>
      </c>
      <c r="AJ13" s="36"/>
      <c r="AK13" s="36"/>
      <c r="AL13" s="36">
        <v>1</v>
      </c>
      <c r="AM13" s="36"/>
      <c r="AN13" s="36"/>
      <c r="AO13" s="36"/>
      <c r="AP13" s="36"/>
    </row>
    <row r="14" spans="1:42" s="41" customFormat="1" ht="12.75" hidden="1" customHeight="1" x14ac:dyDescent="0.25">
      <c r="A14" s="36">
        <v>7</v>
      </c>
      <c r="B14" s="36">
        <v>213372</v>
      </c>
      <c r="C14" s="37" t="s">
        <v>154</v>
      </c>
      <c r="D14" s="38"/>
      <c r="E14" s="39"/>
      <c r="F14" s="38">
        <v>1</v>
      </c>
      <c r="G14" s="39"/>
      <c r="H14" s="38"/>
      <c r="I14" s="39"/>
      <c r="J14" s="38"/>
      <c r="K14" s="39"/>
      <c r="L14" s="38"/>
      <c r="M14" s="39"/>
      <c r="N14" s="38"/>
      <c r="O14" s="39"/>
      <c r="P14" s="38">
        <v>1</v>
      </c>
      <c r="Q14" s="39"/>
      <c r="R14" s="38"/>
      <c r="S14" s="39"/>
      <c r="T14" s="38">
        <v>1</v>
      </c>
      <c r="U14" s="39"/>
      <c r="V14" s="38"/>
      <c r="W14" s="39"/>
      <c r="X14" s="39"/>
      <c r="Y14" s="38"/>
      <c r="Z14" s="39"/>
      <c r="AA14" s="39"/>
      <c r="AB14" s="38"/>
      <c r="AC14" s="39"/>
      <c r="AD14" s="39"/>
      <c r="AE14" s="38"/>
      <c r="AF14" s="39"/>
      <c r="AG14" s="39"/>
      <c r="AH14" s="36">
        <v>1</v>
      </c>
      <c r="AI14" s="36"/>
      <c r="AJ14" s="36"/>
      <c r="AK14" s="36"/>
      <c r="AL14" s="36"/>
      <c r="AM14" s="36"/>
      <c r="AN14" s="36"/>
      <c r="AO14" s="36"/>
      <c r="AP14" s="36"/>
    </row>
    <row r="15" spans="1:42" s="41" customFormat="1" ht="12.75" hidden="1" customHeight="1" x14ac:dyDescent="0.25">
      <c r="A15" s="36">
        <v>8</v>
      </c>
      <c r="B15" s="36">
        <v>708504</v>
      </c>
      <c r="C15" s="37" t="s">
        <v>51</v>
      </c>
      <c r="D15" s="38"/>
      <c r="E15" s="39"/>
      <c r="F15" s="38">
        <v>1</v>
      </c>
      <c r="G15" s="39"/>
      <c r="H15" s="38"/>
      <c r="I15" s="39"/>
      <c r="J15" s="38"/>
      <c r="K15" s="39"/>
      <c r="L15" s="38">
        <v>1</v>
      </c>
      <c r="M15" s="39"/>
      <c r="N15" s="38"/>
      <c r="O15" s="39"/>
      <c r="P15" s="38"/>
      <c r="Q15" s="39"/>
      <c r="R15" s="38"/>
      <c r="S15" s="39"/>
      <c r="T15" s="38">
        <v>1</v>
      </c>
      <c r="U15" s="39"/>
      <c r="V15" s="38"/>
      <c r="W15" s="39"/>
      <c r="X15" s="39"/>
      <c r="Y15" s="38"/>
      <c r="Z15" s="39"/>
      <c r="AA15" s="39"/>
      <c r="AB15" s="38"/>
      <c r="AC15" s="39"/>
      <c r="AD15" s="39"/>
      <c r="AE15" s="38"/>
      <c r="AF15" s="39"/>
      <c r="AG15" s="39"/>
      <c r="AH15" s="36"/>
      <c r="AI15" s="36">
        <v>1</v>
      </c>
      <c r="AJ15" s="36"/>
      <c r="AK15" s="36"/>
      <c r="AL15" s="36"/>
      <c r="AM15" s="36"/>
      <c r="AN15" s="36"/>
      <c r="AO15" s="36"/>
      <c r="AP15" s="36"/>
    </row>
    <row r="16" spans="1:42" s="41" customFormat="1" ht="12.75" hidden="1" customHeight="1" x14ac:dyDescent="0.25">
      <c r="A16" s="36">
        <v>9</v>
      </c>
      <c r="B16" s="36">
        <v>1201458</v>
      </c>
      <c r="C16" s="37" t="s">
        <v>46</v>
      </c>
      <c r="D16" s="38"/>
      <c r="E16" s="39"/>
      <c r="F16" s="38"/>
      <c r="G16" s="39"/>
      <c r="H16" s="38"/>
      <c r="I16" s="39"/>
      <c r="J16" s="38"/>
      <c r="K16" s="39"/>
      <c r="L16" s="38"/>
      <c r="M16" s="39"/>
      <c r="N16" s="38"/>
      <c r="O16" s="39"/>
      <c r="P16" s="38">
        <v>1</v>
      </c>
      <c r="Q16" s="39"/>
      <c r="R16" s="38"/>
      <c r="S16" s="39"/>
      <c r="T16" s="38">
        <v>1</v>
      </c>
      <c r="U16" s="39"/>
      <c r="V16" s="38"/>
      <c r="W16" s="39"/>
      <c r="X16" s="39"/>
      <c r="Y16" s="38"/>
      <c r="Z16" s="39"/>
      <c r="AA16" s="39"/>
      <c r="AB16" s="38"/>
      <c r="AC16" s="39"/>
      <c r="AD16" s="39"/>
      <c r="AE16" s="38"/>
      <c r="AF16" s="39"/>
      <c r="AG16" s="39"/>
      <c r="AH16" s="36"/>
      <c r="AI16" s="36"/>
      <c r="AJ16" s="36"/>
      <c r="AK16" s="36">
        <v>1</v>
      </c>
      <c r="AL16" s="36"/>
      <c r="AM16" s="36"/>
      <c r="AN16" s="36"/>
      <c r="AO16" s="36"/>
      <c r="AP16" s="36"/>
    </row>
    <row r="17" spans="1:42" s="41" customFormat="1" ht="12.75" hidden="1" customHeight="1" x14ac:dyDescent="0.25">
      <c r="A17" s="36">
        <v>10</v>
      </c>
      <c r="B17" s="36">
        <v>1203036</v>
      </c>
      <c r="C17" s="37" t="s">
        <v>47</v>
      </c>
      <c r="D17" s="38"/>
      <c r="E17" s="39"/>
      <c r="F17" s="38">
        <v>1</v>
      </c>
      <c r="G17" s="39"/>
      <c r="H17" s="38"/>
      <c r="I17" s="39"/>
      <c r="J17" s="38"/>
      <c r="K17" s="39">
        <v>12</v>
      </c>
      <c r="L17" s="38"/>
      <c r="M17" s="39"/>
      <c r="N17" s="38"/>
      <c r="O17" s="39"/>
      <c r="P17" s="38"/>
      <c r="Q17" s="39"/>
      <c r="R17" s="38"/>
      <c r="S17" s="39"/>
      <c r="T17" s="38"/>
      <c r="U17" s="39">
        <v>12</v>
      </c>
      <c r="V17" s="38"/>
      <c r="W17" s="39"/>
      <c r="X17" s="39"/>
      <c r="Y17" s="38"/>
      <c r="Z17" s="39"/>
      <c r="AA17" s="39"/>
      <c r="AB17" s="38"/>
      <c r="AC17" s="39"/>
      <c r="AD17" s="39"/>
      <c r="AE17" s="38"/>
      <c r="AF17" s="39"/>
      <c r="AG17" s="39"/>
      <c r="AH17" s="36">
        <v>1</v>
      </c>
      <c r="AI17" s="36">
        <v>1</v>
      </c>
      <c r="AJ17" s="36"/>
      <c r="AK17" s="36"/>
      <c r="AL17" s="36"/>
      <c r="AM17" s="36"/>
      <c r="AN17" s="36"/>
      <c r="AO17" s="36"/>
      <c r="AP17" s="36"/>
    </row>
    <row r="18" spans="1:42" s="41" customFormat="1" ht="12.75" hidden="1" customHeight="1" x14ac:dyDescent="0.25">
      <c r="A18" s="36">
        <v>11</v>
      </c>
      <c r="B18" s="36">
        <v>1207010</v>
      </c>
      <c r="C18" s="37" t="s">
        <v>165</v>
      </c>
      <c r="D18" s="38"/>
      <c r="E18" s="39"/>
      <c r="F18" s="38">
        <v>2</v>
      </c>
      <c r="G18" s="39">
        <v>11</v>
      </c>
      <c r="H18" s="38"/>
      <c r="I18" s="39"/>
      <c r="J18" s="38"/>
      <c r="K18" s="39"/>
      <c r="L18" s="38"/>
      <c r="M18" s="39"/>
      <c r="N18" s="38"/>
      <c r="O18" s="39">
        <v>11</v>
      </c>
      <c r="P18" s="38"/>
      <c r="Q18" s="39"/>
      <c r="R18" s="38"/>
      <c r="S18" s="39"/>
      <c r="T18" s="38"/>
      <c r="U18" s="39">
        <v>11</v>
      </c>
      <c r="V18" s="38"/>
      <c r="W18" s="39"/>
      <c r="X18" s="39"/>
      <c r="Y18" s="38"/>
      <c r="Z18" s="39"/>
      <c r="AA18" s="39"/>
      <c r="AB18" s="38"/>
      <c r="AC18" s="39"/>
      <c r="AD18" s="39"/>
      <c r="AE18" s="38"/>
      <c r="AF18" s="39"/>
      <c r="AG18" s="39"/>
      <c r="AH18" s="36">
        <v>1</v>
      </c>
      <c r="AI18" s="36">
        <v>0.5</v>
      </c>
      <c r="AJ18" s="36"/>
      <c r="AK18" s="36"/>
      <c r="AL18" s="36"/>
      <c r="AM18" s="36"/>
      <c r="AN18" s="36"/>
      <c r="AO18" s="36"/>
      <c r="AP18" s="36"/>
    </row>
    <row r="19" spans="1:42" s="41" customFormat="1" ht="12.75" hidden="1" customHeight="1" x14ac:dyDescent="0.25">
      <c r="A19" s="36">
        <v>12</v>
      </c>
      <c r="B19" s="36">
        <v>1211428</v>
      </c>
      <c r="C19" s="37" t="s">
        <v>49</v>
      </c>
      <c r="D19" s="38"/>
      <c r="E19" s="39"/>
      <c r="F19" s="38"/>
      <c r="G19" s="39"/>
      <c r="H19" s="38"/>
      <c r="I19" s="39"/>
      <c r="J19" s="38"/>
      <c r="K19" s="39"/>
      <c r="L19" s="38"/>
      <c r="M19" s="39"/>
      <c r="N19" s="38"/>
      <c r="O19" s="39"/>
      <c r="P19" s="38"/>
      <c r="Q19" s="39"/>
      <c r="R19" s="38"/>
      <c r="S19" s="39"/>
      <c r="T19" s="38">
        <v>1</v>
      </c>
      <c r="U19" s="39"/>
      <c r="V19" s="38"/>
      <c r="W19" s="39"/>
      <c r="X19" s="39"/>
      <c r="Y19" s="38"/>
      <c r="Z19" s="39"/>
      <c r="AA19" s="39"/>
      <c r="AB19" s="38"/>
      <c r="AC19" s="39"/>
      <c r="AD19" s="39"/>
      <c r="AE19" s="38"/>
      <c r="AF19" s="39"/>
      <c r="AG19" s="39"/>
      <c r="AH19" s="36">
        <v>1</v>
      </c>
      <c r="AI19" s="36"/>
      <c r="AJ19" s="36"/>
      <c r="AK19" s="36">
        <v>2</v>
      </c>
      <c r="AL19" s="36"/>
      <c r="AM19" s="36"/>
      <c r="AN19" s="36"/>
      <c r="AO19" s="36"/>
      <c r="AP19" s="36"/>
    </row>
    <row r="20" spans="1:42" s="41" customFormat="1" ht="12.75" hidden="1" customHeight="1" x14ac:dyDescent="0.25">
      <c r="A20" s="36">
        <v>13</v>
      </c>
      <c r="B20" s="36">
        <v>1214630</v>
      </c>
      <c r="C20" s="37" t="s">
        <v>58</v>
      </c>
      <c r="D20" s="38"/>
      <c r="E20" s="39"/>
      <c r="F20" s="38">
        <v>2</v>
      </c>
      <c r="G20" s="39"/>
      <c r="H20" s="38"/>
      <c r="I20" s="39"/>
      <c r="J20" s="38"/>
      <c r="K20" s="39"/>
      <c r="L20" s="38"/>
      <c r="M20" s="39"/>
      <c r="N20" s="38"/>
      <c r="O20" s="39"/>
      <c r="P20" s="38"/>
      <c r="Q20" s="39">
        <v>11</v>
      </c>
      <c r="R20" s="38"/>
      <c r="S20" s="39"/>
      <c r="T20" s="38">
        <v>1</v>
      </c>
      <c r="U20" s="39"/>
      <c r="V20" s="38"/>
      <c r="W20" s="39"/>
      <c r="X20" s="39"/>
      <c r="Y20" s="38"/>
      <c r="Z20" s="39"/>
      <c r="AA20" s="39"/>
      <c r="AB20" s="38"/>
      <c r="AC20" s="39"/>
      <c r="AD20" s="39"/>
      <c r="AE20" s="38"/>
      <c r="AF20" s="39"/>
      <c r="AG20" s="39"/>
      <c r="AH20" s="36"/>
      <c r="AI20" s="36">
        <v>1</v>
      </c>
      <c r="AJ20" s="36"/>
      <c r="AK20" s="36"/>
      <c r="AL20" s="36">
        <v>0.5</v>
      </c>
      <c r="AM20" s="36"/>
      <c r="AN20" s="36"/>
      <c r="AO20" s="36"/>
      <c r="AP20" s="36"/>
    </row>
    <row r="21" spans="1:42" s="41" customFormat="1" ht="12.75" hidden="1" customHeight="1" x14ac:dyDescent="0.25">
      <c r="A21" s="36">
        <v>14</v>
      </c>
      <c r="B21" s="36">
        <v>1501443</v>
      </c>
      <c r="C21" s="37" t="s">
        <v>53</v>
      </c>
      <c r="D21" s="38"/>
      <c r="E21" s="39"/>
      <c r="F21" s="38"/>
      <c r="G21" s="39">
        <v>16</v>
      </c>
      <c r="H21" s="38"/>
      <c r="I21" s="39"/>
      <c r="J21" s="38"/>
      <c r="K21" s="39"/>
      <c r="L21" s="38"/>
      <c r="M21" s="39"/>
      <c r="N21" s="38"/>
      <c r="O21" s="39"/>
      <c r="P21" s="38"/>
      <c r="Q21" s="39">
        <v>6</v>
      </c>
      <c r="R21" s="38"/>
      <c r="S21" s="39">
        <v>10</v>
      </c>
      <c r="T21" s="38"/>
      <c r="U21" s="39">
        <v>10</v>
      </c>
      <c r="V21" s="38"/>
      <c r="W21" s="39"/>
      <c r="X21" s="39"/>
      <c r="Y21" s="38"/>
      <c r="Z21" s="39"/>
      <c r="AA21" s="39"/>
      <c r="AB21" s="38"/>
      <c r="AC21" s="39"/>
      <c r="AD21" s="39"/>
      <c r="AE21" s="38"/>
      <c r="AF21" s="39"/>
      <c r="AG21" s="39"/>
      <c r="AH21" s="36">
        <v>1</v>
      </c>
      <c r="AI21" s="36"/>
      <c r="AJ21" s="36"/>
      <c r="AK21" s="36"/>
      <c r="AL21" s="36"/>
      <c r="AM21" s="36"/>
      <c r="AN21" s="36"/>
      <c r="AO21" s="36"/>
      <c r="AP21" s="36"/>
    </row>
    <row r="22" spans="1:42" s="41" customFormat="1" ht="12.75" hidden="1" customHeight="1" x14ac:dyDescent="0.25">
      <c r="A22" s="36">
        <v>15</v>
      </c>
      <c r="B22" s="36">
        <v>201450</v>
      </c>
      <c r="C22" s="37" t="s">
        <v>45</v>
      </c>
      <c r="D22" s="38"/>
      <c r="E22" s="39"/>
      <c r="F22" s="38">
        <v>1</v>
      </c>
      <c r="G22" s="39"/>
      <c r="H22" s="38"/>
      <c r="I22" s="39"/>
      <c r="J22" s="38"/>
      <c r="K22" s="39"/>
      <c r="L22" s="38">
        <v>1</v>
      </c>
      <c r="M22" s="39"/>
      <c r="N22" s="38">
        <v>1</v>
      </c>
      <c r="O22" s="39"/>
      <c r="P22" s="38"/>
      <c r="Q22" s="39"/>
      <c r="R22" s="38"/>
      <c r="S22" s="39"/>
      <c r="T22" s="38"/>
      <c r="U22" s="39"/>
      <c r="V22" s="38"/>
      <c r="W22" s="39"/>
      <c r="X22" s="39"/>
      <c r="Y22" s="38"/>
      <c r="Z22" s="39"/>
      <c r="AA22" s="39"/>
      <c r="AB22" s="38"/>
      <c r="AC22" s="39"/>
      <c r="AD22" s="39"/>
      <c r="AE22" s="38"/>
      <c r="AF22" s="39"/>
      <c r="AG22" s="39"/>
      <c r="AH22" s="36"/>
      <c r="AI22" s="36">
        <v>1</v>
      </c>
      <c r="AJ22" s="36"/>
      <c r="AK22" s="36"/>
      <c r="AL22" s="36"/>
      <c r="AM22" s="36"/>
      <c r="AN22" s="36"/>
      <c r="AO22" s="36"/>
      <c r="AP22" s="36"/>
    </row>
    <row r="23" spans="1:42" s="41" customFormat="1" ht="12.75" hidden="1" customHeight="1" x14ac:dyDescent="0.25">
      <c r="A23" s="36">
        <v>16</v>
      </c>
      <c r="B23" s="36">
        <v>712292</v>
      </c>
      <c r="C23" s="37" t="s">
        <v>54</v>
      </c>
      <c r="D23" s="38"/>
      <c r="E23" s="39"/>
      <c r="F23" s="38">
        <v>1</v>
      </c>
      <c r="G23" s="39"/>
      <c r="H23" s="38"/>
      <c r="I23" s="39"/>
      <c r="J23" s="38"/>
      <c r="K23" s="39"/>
      <c r="L23" s="38"/>
      <c r="M23" s="39"/>
      <c r="N23" s="38"/>
      <c r="O23" s="39"/>
      <c r="P23" s="38">
        <v>1</v>
      </c>
      <c r="Q23" s="39"/>
      <c r="R23" s="38"/>
      <c r="S23" s="39"/>
      <c r="T23" s="38">
        <v>1</v>
      </c>
      <c r="U23" s="39"/>
      <c r="V23" s="38"/>
      <c r="W23" s="39"/>
      <c r="X23" s="39"/>
      <c r="Y23" s="38"/>
      <c r="Z23" s="39"/>
      <c r="AA23" s="39"/>
      <c r="AB23" s="38"/>
      <c r="AC23" s="39"/>
      <c r="AD23" s="39"/>
      <c r="AE23" s="38"/>
      <c r="AF23" s="39"/>
      <c r="AG23" s="39"/>
      <c r="AH23" s="36"/>
      <c r="AI23" s="36"/>
      <c r="AJ23" s="36"/>
      <c r="AK23" s="36">
        <v>1</v>
      </c>
      <c r="AL23" s="36"/>
      <c r="AM23" s="36"/>
      <c r="AN23" s="36"/>
      <c r="AO23" s="36"/>
      <c r="AP23" s="36"/>
    </row>
    <row r="24" spans="1:42" s="41" customFormat="1" ht="12.75" hidden="1" customHeight="1" x14ac:dyDescent="0.25">
      <c r="A24" s="36">
        <v>17</v>
      </c>
      <c r="B24" s="36">
        <v>210443</v>
      </c>
      <c r="C24" s="37" t="s">
        <v>50</v>
      </c>
      <c r="D24" s="38"/>
      <c r="E24" s="39"/>
      <c r="F24" s="38">
        <v>2</v>
      </c>
      <c r="G24" s="39"/>
      <c r="H24" s="38"/>
      <c r="I24" s="39"/>
      <c r="J24" s="38"/>
      <c r="K24" s="39"/>
      <c r="L24" s="38">
        <v>1</v>
      </c>
      <c r="M24" s="39"/>
      <c r="N24" s="38">
        <v>1</v>
      </c>
      <c r="O24" s="39"/>
      <c r="P24" s="38"/>
      <c r="Q24" s="39">
        <v>11</v>
      </c>
      <c r="R24" s="38"/>
      <c r="S24" s="39">
        <v>11</v>
      </c>
      <c r="T24" s="38"/>
      <c r="U24" s="39"/>
      <c r="V24" s="38"/>
      <c r="W24" s="39"/>
      <c r="X24" s="39"/>
      <c r="Y24" s="38"/>
      <c r="Z24" s="39"/>
      <c r="AA24" s="39"/>
      <c r="AB24" s="38"/>
      <c r="AC24" s="39"/>
      <c r="AD24" s="39"/>
      <c r="AE24" s="38"/>
      <c r="AF24" s="39"/>
      <c r="AG24" s="39"/>
      <c r="AH24" s="36">
        <v>1</v>
      </c>
      <c r="AI24" s="36">
        <v>1</v>
      </c>
      <c r="AJ24" s="36"/>
      <c r="AK24" s="36"/>
      <c r="AL24" s="36"/>
      <c r="AM24" s="36"/>
      <c r="AN24" s="36"/>
      <c r="AO24" s="36"/>
      <c r="AP24" s="36"/>
    </row>
    <row r="25" spans="1:42" s="41" customFormat="1" ht="12.75" hidden="1" customHeight="1" x14ac:dyDescent="0.25">
      <c r="A25" s="36">
        <v>18</v>
      </c>
      <c r="B25" s="36">
        <v>714317</v>
      </c>
      <c r="C25" s="37" t="s">
        <v>55</v>
      </c>
      <c r="D25" s="38"/>
      <c r="E25" s="39"/>
      <c r="F25" s="38">
        <v>1</v>
      </c>
      <c r="G25" s="39"/>
      <c r="H25" s="38"/>
      <c r="I25" s="39"/>
      <c r="J25" s="38"/>
      <c r="K25" s="39"/>
      <c r="L25" s="38"/>
      <c r="M25" s="39"/>
      <c r="N25" s="38"/>
      <c r="O25" s="39"/>
      <c r="P25" s="38">
        <v>1</v>
      </c>
      <c r="Q25" s="39"/>
      <c r="R25" s="38"/>
      <c r="S25" s="39"/>
      <c r="T25" s="38"/>
      <c r="U25" s="39">
        <v>19</v>
      </c>
      <c r="V25" s="38"/>
      <c r="W25" s="39"/>
      <c r="X25" s="39"/>
      <c r="Y25" s="38"/>
      <c r="Z25" s="39"/>
      <c r="AA25" s="39"/>
      <c r="AB25" s="38"/>
      <c r="AC25" s="39"/>
      <c r="AD25" s="39"/>
      <c r="AE25" s="38"/>
      <c r="AF25" s="39"/>
      <c r="AG25" s="39"/>
      <c r="AH25" s="36">
        <v>1</v>
      </c>
      <c r="AI25" s="36"/>
      <c r="AJ25" s="36"/>
      <c r="AK25" s="36"/>
      <c r="AL25" s="36"/>
      <c r="AM25" s="36"/>
      <c r="AN25" s="36"/>
      <c r="AO25" s="36"/>
      <c r="AP25" s="36"/>
    </row>
    <row r="26" spans="1:42" s="41" customFormat="1" ht="12.75" hidden="1" customHeight="1" x14ac:dyDescent="0.25">
      <c r="A26" s="36">
        <v>19</v>
      </c>
      <c r="B26" s="36">
        <v>705306</v>
      </c>
      <c r="C26" s="37" t="s">
        <v>157</v>
      </c>
      <c r="D26" s="38"/>
      <c r="E26" s="39"/>
      <c r="F26" s="38">
        <v>2</v>
      </c>
      <c r="G26" s="39"/>
      <c r="H26" s="38"/>
      <c r="I26" s="39"/>
      <c r="J26" s="38"/>
      <c r="K26" s="39"/>
      <c r="L26" s="38"/>
      <c r="M26" s="39"/>
      <c r="N26" s="38"/>
      <c r="O26" s="39"/>
      <c r="P26" s="38"/>
      <c r="Q26" s="39">
        <v>11</v>
      </c>
      <c r="R26" s="38"/>
      <c r="S26" s="39"/>
      <c r="T26" s="38"/>
      <c r="U26" s="39">
        <v>11</v>
      </c>
      <c r="V26" s="38"/>
      <c r="W26" s="39"/>
      <c r="X26" s="39"/>
      <c r="Y26" s="38"/>
      <c r="Z26" s="39"/>
      <c r="AA26" s="39"/>
      <c r="AB26" s="38"/>
      <c r="AC26" s="39"/>
      <c r="AD26" s="39"/>
      <c r="AE26" s="38"/>
      <c r="AF26" s="39"/>
      <c r="AG26" s="39"/>
      <c r="AH26" s="36">
        <v>1</v>
      </c>
      <c r="AI26" s="36">
        <v>1</v>
      </c>
      <c r="AJ26" s="36"/>
      <c r="AK26" s="36"/>
      <c r="AL26" s="36"/>
      <c r="AM26" s="36"/>
      <c r="AN26" s="36"/>
      <c r="AO26" s="36"/>
      <c r="AP26" s="36"/>
    </row>
    <row r="27" spans="1:42" s="41" customFormat="1" ht="12.75" hidden="1" customHeight="1" x14ac:dyDescent="0.25">
      <c r="A27" s="36">
        <v>20</v>
      </c>
      <c r="B27" s="36">
        <v>704719</v>
      </c>
      <c r="C27" s="37" t="s">
        <v>48</v>
      </c>
      <c r="D27" s="38"/>
      <c r="E27" s="39"/>
      <c r="F27" s="38">
        <v>1</v>
      </c>
      <c r="G27" s="39"/>
      <c r="H27" s="38"/>
      <c r="I27" s="39"/>
      <c r="J27" s="38"/>
      <c r="K27" s="39"/>
      <c r="L27" s="38"/>
      <c r="M27" s="39"/>
      <c r="N27" s="38"/>
      <c r="O27" s="39"/>
      <c r="P27" s="38">
        <v>1</v>
      </c>
      <c r="Q27" s="39"/>
      <c r="R27" s="38"/>
      <c r="S27" s="39"/>
      <c r="T27" s="38">
        <v>1</v>
      </c>
      <c r="U27" s="39"/>
      <c r="V27" s="38"/>
      <c r="W27" s="39"/>
      <c r="X27" s="39"/>
      <c r="Y27" s="38"/>
      <c r="Z27" s="39"/>
      <c r="AA27" s="39"/>
      <c r="AB27" s="38"/>
      <c r="AC27" s="39"/>
      <c r="AD27" s="39"/>
      <c r="AE27" s="38"/>
      <c r="AF27" s="39"/>
      <c r="AG27" s="39"/>
      <c r="AH27" s="36"/>
      <c r="AI27" s="36">
        <v>1</v>
      </c>
      <c r="AJ27" s="36"/>
      <c r="AK27" s="36"/>
      <c r="AL27" s="36"/>
      <c r="AM27" s="36">
        <v>1</v>
      </c>
      <c r="AN27" s="36"/>
      <c r="AO27" s="36"/>
      <c r="AP27" s="36"/>
    </row>
    <row r="28" spans="1:42" s="41" customFormat="1" ht="12.75" hidden="1" customHeight="1" x14ac:dyDescent="0.25">
      <c r="A28" s="36">
        <v>21</v>
      </c>
      <c r="B28" s="36">
        <v>1513632</v>
      </c>
      <c r="C28" s="37" t="s">
        <v>52</v>
      </c>
      <c r="D28" s="38"/>
      <c r="E28" s="39"/>
      <c r="F28" s="38">
        <v>1</v>
      </c>
      <c r="G28" s="39"/>
      <c r="H28" s="38"/>
      <c r="I28" s="39"/>
      <c r="J28" s="38"/>
      <c r="K28" s="39"/>
      <c r="L28" s="38"/>
      <c r="M28" s="39"/>
      <c r="N28" s="38"/>
      <c r="O28" s="39"/>
      <c r="P28" s="38">
        <v>1</v>
      </c>
      <c r="Q28" s="39"/>
      <c r="R28" s="38"/>
      <c r="S28" s="39"/>
      <c r="T28" s="38">
        <v>1</v>
      </c>
      <c r="U28" s="39"/>
      <c r="V28" s="38"/>
      <c r="W28" s="39"/>
      <c r="X28" s="39"/>
      <c r="Y28" s="38"/>
      <c r="Z28" s="39"/>
      <c r="AA28" s="39"/>
      <c r="AB28" s="38"/>
      <c r="AC28" s="39"/>
      <c r="AD28" s="39"/>
      <c r="AE28" s="38"/>
      <c r="AF28" s="39"/>
      <c r="AG28" s="39">
        <v>10</v>
      </c>
      <c r="AH28" s="36"/>
      <c r="AI28" s="36">
        <v>1</v>
      </c>
      <c r="AJ28" s="36"/>
      <c r="AK28" s="36">
        <v>1</v>
      </c>
      <c r="AL28" s="36"/>
      <c r="AM28" s="36"/>
      <c r="AN28" s="36"/>
      <c r="AO28" s="36"/>
      <c r="AP28" s="36"/>
    </row>
    <row r="29" spans="1:42" s="41" customFormat="1" ht="12.75" hidden="1" customHeight="1" x14ac:dyDescent="0.25">
      <c r="A29" s="36">
        <v>22</v>
      </c>
      <c r="B29" s="36">
        <v>1213791</v>
      </c>
      <c r="C29" s="37" t="s">
        <v>57</v>
      </c>
      <c r="D29" s="38"/>
      <c r="E29" s="39"/>
      <c r="F29" s="38">
        <v>2</v>
      </c>
      <c r="G29" s="39"/>
      <c r="H29" s="38"/>
      <c r="I29" s="39"/>
      <c r="J29" s="38"/>
      <c r="K29" s="39"/>
      <c r="L29" s="38"/>
      <c r="M29" s="39"/>
      <c r="N29" s="38"/>
      <c r="O29" s="39"/>
      <c r="P29" s="38">
        <v>1</v>
      </c>
      <c r="Q29" s="39"/>
      <c r="R29" s="38"/>
      <c r="S29" s="39"/>
      <c r="T29" s="38">
        <v>1</v>
      </c>
      <c r="U29" s="39"/>
      <c r="V29" s="38"/>
      <c r="W29" s="39"/>
      <c r="X29" s="39"/>
      <c r="Y29" s="38"/>
      <c r="Z29" s="39"/>
      <c r="AA29" s="39"/>
      <c r="AB29" s="38"/>
      <c r="AC29" s="39"/>
      <c r="AD29" s="39"/>
      <c r="AE29" s="38"/>
      <c r="AF29" s="39"/>
      <c r="AG29" s="39">
        <v>22</v>
      </c>
      <c r="AH29" s="36">
        <v>1</v>
      </c>
      <c r="AI29" s="36"/>
      <c r="AJ29" s="36"/>
      <c r="AK29" s="36"/>
      <c r="AL29" s="36">
        <v>1</v>
      </c>
      <c r="AM29" s="36"/>
      <c r="AN29" s="36"/>
      <c r="AO29" s="36"/>
      <c r="AP29" s="36"/>
    </row>
    <row r="30" spans="1:42" s="41" customFormat="1" ht="12.75" hidden="1" customHeight="1" x14ac:dyDescent="0.25">
      <c r="A30" s="36">
        <v>23</v>
      </c>
      <c r="B30" s="36">
        <v>806296</v>
      </c>
      <c r="C30" s="37" t="s">
        <v>37</v>
      </c>
      <c r="D30" s="38"/>
      <c r="E30" s="39"/>
      <c r="F30" s="38">
        <v>1</v>
      </c>
      <c r="G30" s="39"/>
      <c r="H30" s="38"/>
      <c r="I30" s="39"/>
      <c r="J30" s="38"/>
      <c r="K30" s="39"/>
      <c r="L30" s="38"/>
      <c r="M30" s="39"/>
      <c r="N30" s="38"/>
      <c r="O30" s="39">
        <v>12</v>
      </c>
      <c r="P30" s="38">
        <v>1</v>
      </c>
      <c r="Q30" s="39"/>
      <c r="R30" s="38"/>
      <c r="S30" s="39">
        <v>10</v>
      </c>
      <c r="T30" s="38">
        <v>1</v>
      </c>
      <c r="U30" s="39"/>
      <c r="V30" s="38"/>
      <c r="W30" s="39"/>
      <c r="X30" s="39"/>
      <c r="Y30" s="38"/>
      <c r="Z30" s="39"/>
      <c r="AA30" s="39"/>
      <c r="AB30" s="38"/>
      <c r="AC30" s="39"/>
      <c r="AD30" s="39"/>
      <c r="AE30" s="38"/>
      <c r="AF30" s="39"/>
      <c r="AG30" s="39"/>
      <c r="AH30" s="43">
        <v>1</v>
      </c>
      <c r="AI30" s="36"/>
      <c r="AJ30" s="36"/>
      <c r="AK30" s="36"/>
      <c r="AL30" s="36"/>
      <c r="AM30" s="36"/>
      <c r="AN30" s="36"/>
      <c r="AO30" s="36"/>
      <c r="AP30" s="36"/>
    </row>
    <row r="31" spans="1:42" s="41" customFormat="1" ht="12.75" hidden="1" customHeight="1" x14ac:dyDescent="0.25">
      <c r="A31" s="36">
        <v>24</v>
      </c>
      <c r="B31" s="36">
        <v>808306</v>
      </c>
      <c r="C31" s="42" t="s">
        <v>35</v>
      </c>
      <c r="D31" s="38"/>
      <c r="E31" s="39"/>
      <c r="F31" s="38">
        <v>2</v>
      </c>
      <c r="G31" s="39"/>
      <c r="H31" s="38"/>
      <c r="I31" s="39"/>
      <c r="J31" s="38"/>
      <c r="K31" s="39"/>
      <c r="L31" s="38"/>
      <c r="M31" s="39">
        <v>11</v>
      </c>
      <c r="N31" s="38"/>
      <c r="O31" s="39"/>
      <c r="P31" s="38"/>
      <c r="Q31" s="39"/>
      <c r="R31" s="38"/>
      <c r="S31" s="39"/>
      <c r="T31" s="38"/>
      <c r="U31" s="39">
        <v>11</v>
      </c>
      <c r="V31" s="38"/>
      <c r="W31" s="39"/>
      <c r="X31" s="39"/>
      <c r="Y31" s="38"/>
      <c r="Z31" s="39"/>
      <c r="AA31" s="39"/>
      <c r="AB31" s="38"/>
      <c r="AC31" s="39"/>
      <c r="AD31" s="39"/>
      <c r="AE31" s="38"/>
      <c r="AF31" s="39"/>
      <c r="AG31" s="39"/>
      <c r="AH31" s="36"/>
      <c r="AI31" s="36">
        <v>1</v>
      </c>
      <c r="AJ31" s="36"/>
      <c r="AK31" s="36">
        <v>1</v>
      </c>
      <c r="AL31" s="36"/>
      <c r="AM31" s="36"/>
      <c r="AN31" s="36"/>
      <c r="AO31" s="36"/>
      <c r="AP31" s="36"/>
    </row>
    <row r="32" spans="1:42" s="41" customFormat="1" ht="12.75" hidden="1" customHeight="1" x14ac:dyDescent="0.25">
      <c r="A32" s="36">
        <v>25</v>
      </c>
      <c r="B32" s="36">
        <v>810464</v>
      </c>
      <c r="C32" s="37" t="s">
        <v>44</v>
      </c>
      <c r="D32" s="38"/>
      <c r="E32" s="39"/>
      <c r="F32" s="38">
        <v>1</v>
      </c>
      <c r="G32" s="39"/>
      <c r="H32" s="38"/>
      <c r="I32" s="39"/>
      <c r="J32" s="38"/>
      <c r="K32" s="39"/>
      <c r="L32" s="38">
        <v>1</v>
      </c>
      <c r="M32" s="39"/>
      <c r="N32" s="38">
        <v>1</v>
      </c>
      <c r="O32" s="39"/>
      <c r="P32" s="38"/>
      <c r="Q32" s="39">
        <v>11</v>
      </c>
      <c r="R32" s="38"/>
      <c r="S32" s="39"/>
      <c r="T32" s="38"/>
      <c r="U32" s="39">
        <v>11</v>
      </c>
      <c r="V32" s="38"/>
      <c r="W32" s="39"/>
      <c r="X32" s="39"/>
      <c r="Y32" s="38"/>
      <c r="Z32" s="39"/>
      <c r="AA32" s="39"/>
      <c r="AB32" s="38"/>
      <c r="AC32" s="39"/>
      <c r="AD32" s="39"/>
      <c r="AE32" s="38"/>
      <c r="AF32" s="39"/>
      <c r="AG32" s="39"/>
      <c r="AH32" s="36"/>
      <c r="AI32" s="36">
        <v>1</v>
      </c>
      <c r="AJ32" s="36"/>
      <c r="AK32" s="36"/>
      <c r="AL32" s="36"/>
      <c r="AM32" s="36"/>
      <c r="AN32" s="36"/>
      <c r="AO32" s="36"/>
      <c r="AP32" s="36"/>
    </row>
    <row r="33" spans="1:42" s="41" customFormat="1" ht="12.75" hidden="1" customHeight="1" x14ac:dyDescent="0.25">
      <c r="A33" s="36">
        <v>26</v>
      </c>
      <c r="B33" s="36">
        <v>810114</v>
      </c>
      <c r="C33" s="37" t="s">
        <v>36</v>
      </c>
      <c r="D33" s="38"/>
      <c r="E33" s="39"/>
      <c r="F33" s="38">
        <v>1</v>
      </c>
      <c r="G33" s="39"/>
      <c r="H33" s="38"/>
      <c r="I33" s="39"/>
      <c r="J33" s="38"/>
      <c r="K33" s="39"/>
      <c r="L33" s="38"/>
      <c r="M33" s="39"/>
      <c r="N33" s="38"/>
      <c r="O33" s="39"/>
      <c r="P33" s="38"/>
      <c r="Q33" s="39">
        <v>16</v>
      </c>
      <c r="R33" s="38"/>
      <c r="S33" s="39"/>
      <c r="T33" s="38"/>
      <c r="U33" s="39">
        <v>18</v>
      </c>
      <c r="V33" s="38"/>
      <c r="W33" s="39"/>
      <c r="X33" s="39"/>
      <c r="Y33" s="38"/>
      <c r="Z33" s="39"/>
      <c r="AA33" s="39"/>
      <c r="AB33" s="38"/>
      <c r="AC33" s="39"/>
      <c r="AD33" s="39"/>
      <c r="AE33" s="38"/>
      <c r="AF33" s="39"/>
      <c r="AG33" s="39"/>
      <c r="AH33" s="36">
        <v>1</v>
      </c>
      <c r="AI33" s="36">
        <v>1</v>
      </c>
      <c r="AJ33" s="36"/>
      <c r="AK33" s="36"/>
      <c r="AL33" s="36"/>
      <c r="AM33" s="36"/>
      <c r="AN33" s="36"/>
      <c r="AO33" s="36"/>
      <c r="AP33" s="36"/>
    </row>
    <row r="34" spans="1:42" s="41" customFormat="1" ht="12.75" hidden="1" customHeight="1" x14ac:dyDescent="0.25">
      <c r="A34" s="36">
        <v>27</v>
      </c>
      <c r="B34" s="36">
        <v>808509</v>
      </c>
      <c r="C34" s="37" t="s">
        <v>40</v>
      </c>
      <c r="D34" s="38"/>
      <c r="E34" s="39"/>
      <c r="F34" s="38"/>
      <c r="G34" s="39"/>
      <c r="H34" s="38"/>
      <c r="I34" s="39"/>
      <c r="J34" s="38"/>
      <c r="K34" s="39"/>
      <c r="L34" s="38">
        <v>1</v>
      </c>
      <c r="M34" s="39"/>
      <c r="N34" s="38">
        <v>1</v>
      </c>
      <c r="O34" s="39"/>
      <c r="P34" s="38"/>
      <c r="Q34" s="39"/>
      <c r="R34" s="38"/>
      <c r="S34" s="39"/>
      <c r="T34" s="38"/>
      <c r="U34" s="39"/>
      <c r="V34" s="38"/>
      <c r="W34" s="39"/>
      <c r="X34" s="39"/>
      <c r="Y34" s="38"/>
      <c r="Z34" s="39"/>
      <c r="AA34" s="39"/>
      <c r="AB34" s="38"/>
      <c r="AC34" s="39"/>
      <c r="AD34" s="39"/>
      <c r="AE34" s="38"/>
      <c r="AF34" s="39"/>
      <c r="AG34" s="39">
        <v>22</v>
      </c>
      <c r="AH34" s="36"/>
      <c r="AI34" s="39">
        <v>1</v>
      </c>
      <c r="AJ34" s="36"/>
      <c r="AK34" s="36">
        <v>1</v>
      </c>
      <c r="AL34" s="36"/>
      <c r="AM34" s="36"/>
      <c r="AN34" s="36"/>
      <c r="AO34" s="36"/>
      <c r="AP34" s="36"/>
    </row>
    <row r="35" spans="1:42" s="41" customFormat="1" ht="12.75" hidden="1" customHeight="1" x14ac:dyDescent="0.25">
      <c r="A35" s="36">
        <v>28</v>
      </c>
      <c r="B35" s="36">
        <v>807981</v>
      </c>
      <c r="C35" s="37" t="s">
        <v>42</v>
      </c>
      <c r="D35" s="38"/>
      <c r="E35" s="39"/>
      <c r="F35" s="38"/>
      <c r="G35" s="39"/>
      <c r="H35" s="38"/>
      <c r="I35" s="39"/>
      <c r="J35" s="38">
        <v>1</v>
      </c>
      <c r="K35" s="39"/>
      <c r="L35" s="38"/>
      <c r="M35" s="39"/>
      <c r="N35" s="38">
        <v>1</v>
      </c>
      <c r="O35" s="39"/>
      <c r="P35" s="38">
        <v>1</v>
      </c>
      <c r="Q35" s="39"/>
      <c r="R35" s="38"/>
      <c r="S35" s="39"/>
      <c r="T35" s="38">
        <v>1</v>
      </c>
      <c r="U35" s="39"/>
      <c r="V35" s="38"/>
      <c r="W35" s="39">
        <v>8</v>
      </c>
      <c r="X35" s="39"/>
      <c r="Y35" s="38"/>
      <c r="Z35" s="39"/>
      <c r="AA35" s="39"/>
      <c r="AB35" s="38"/>
      <c r="AC35" s="39"/>
      <c r="AD35" s="39"/>
      <c r="AE35" s="38"/>
      <c r="AF35" s="39"/>
      <c r="AG35" s="39"/>
      <c r="AH35" s="36"/>
      <c r="AI35" s="36">
        <v>1</v>
      </c>
      <c r="AJ35" s="36"/>
      <c r="AK35" s="36">
        <v>1</v>
      </c>
      <c r="AL35" s="36"/>
      <c r="AM35" s="36"/>
      <c r="AN35" s="36"/>
      <c r="AO35" s="36"/>
      <c r="AP35" s="36"/>
    </row>
    <row r="36" spans="1:42" s="41" customFormat="1" ht="12.75" hidden="1" customHeight="1" x14ac:dyDescent="0.25">
      <c r="A36" s="36">
        <v>29</v>
      </c>
      <c r="B36" s="36">
        <v>808923</v>
      </c>
      <c r="C36" s="37" t="s">
        <v>43</v>
      </c>
      <c r="D36" s="38"/>
      <c r="E36" s="39"/>
      <c r="F36" s="38">
        <v>1</v>
      </c>
      <c r="G36" s="39"/>
      <c r="H36" s="38"/>
      <c r="I36" s="39">
        <v>11</v>
      </c>
      <c r="J36" s="38"/>
      <c r="K36" s="39"/>
      <c r="L36" s="38"/>
      <c r="M36" s="39"/>
      <c r="N36" s="38"/>
      <c r="O36" s="39">
        <v>11</v>
      </c>
      <c r="P36" s="38"/>
      <c r="Q36" s="39">
        <v>11</v>
      </c>
      <c r="R36" s="38"/>
      <c r="S36" s="39"/>
      <c r="T36" s="38"/>
      <c r="U36" s="39">
        <v>11</v>
      </c>
      <c r="V36" s="38"/>
      <c r="W36" s="39"/>
      <c r="X36" s="39"/>
      <c r="Y36" s="38"/>
      <c r="Z36" s="39"/>
      <c r="AA36" s="39"/>
      <c r="AB36" s="38"/>
      <c r="AC36" s="39"/>
      <c r="AD36" s="39"/>
      <c r="AE36" s="38"/>
      <c r="AF36" s="39"/>
      <c r="AG36" s="39"/>
      <c r="AH36" s="36"/>
      <c r="AI36" s="36">
        <v>1</v>
      </c>
      <c r="AJ36" s="36"/>
      <c r="AK36" s="36">
        <v>1</v>
      </c>
      <c r="AL36" s="36"/>
      <c r="AM36" s="36"/>
      <c r="AN36" s="36"/>
      <c r="AO36" s="36"/>
      <c r="AP36" s="36"/>
    </row>
    <row r="37" spans="1:42" s="41" customFormat="1" ht="12.75" hidden="1" customHeight="1" x14ac:dyDescent="0.25">
      <c r="A37" s="36">
        <v>30</v>
      </c>
      <c r="B37" s="36">
        <v>810452</v>
      </c>
      <c r="C37" s="37" t="s">
        <v>38</v>
      </c>
      <c r="D37" s="38"/>
      <c r="E37" s="39"/>
      <c r="F37" s="38">
        <v>1</v>
      </c>
      <c r="G37" s="39"/>
      <c r="H37" s="38"/>
      <c r="I37" s="39"/>
      <c r="J37" s="38"/>
      <c r="K37" s="39"/>
      <c r="L37" s="38"/>
      <c r="M37" s="39"/>
      <c r="N37" s="38"/>
      <c r="O37" s="39">
        <v>10</v>
      </c>
      <c r="P37" s="38"/>
      <c r="Q37" s="39"/>
      <c r="R37" s="38"/>
      <c r="S37" s="39"/>
      <c r="T37" s="38">
        <v>1</v>
      </c>
      <c r="U37" s="39"/>
      <c r="V37" s="38"/>
      <c r="W37" s="39"/>
      <c r="X37" s="39"/>
      <c r="Y37" s="38"/>
      <c r="Z37" s="39"/>
      <c r="AA37" s="39"/>
      <c r="AB37" s="38"/>
      <c r="AC37" s="39"/>
      <c r="AD37" s="39"/>
      <c r="AE37" s="38"/>
      <c r="AF37" s="39"/>
      <c r="AG37" s="39"/>
      <c r="AH37" s="44">
        <v>0.5</v>
      </c>
      <c r="AI37" s="36">
        <v>1</v>
      </c>
      <c r="AJ37" s="36"/>
      <c r="AK37" s="36"/>
      <c r="AL37" s="36"/>
      <c r="AM37" s="36"/>
      <c r="AN37" s="36"/>
      <c r="AO37" s="36"/>
      <c r="AP37" s="36"/>
    </row>
    <row r="38" spans="1:42" s="41" customFormat="1" ht="12.75" hidden="1" customHeight="1" x14ac:dyDescent="0.25">
      <c r="A38" s="36">
        <v>31</v>
      </c>
      <c r="B38" s="36">
        <v>811550</v>
      </c>
      <c r="C38" s="37" t="s">
        <v>41</v>
      </c>
      <c r="D38" s="38"/>
      <c r="E38" s="39"/>
      <c r="F38" s="38">
        <v>1</v>
      </c>
      <c r="G38" s="39"/>
      <c r="H38" s="38"/>
      <c r="I38" s="39"/>
      <c r="J38" s="38"/>
      <c r="K38" s="39"/>
      <c r="L38" s="38"/>
      <c r="M38" s="39"/>
      <c r="N38" s="38"/>
      <c r="O38" s="39"/>
      <c r="P38" s="38"/>
      <c r="Q38" s="39">
        <v>12</v>
      </c>
      <c r="R38" s="38"/>
      <c r="S38" s="39"/>
      <c r="T38" s="38"/>
      <c r="U38" s="39">
        <v>12</v>
      </c>
      <c r="V38" s="38"/>
      <c r="W38" s="39"/>
      <c r="X38" s="39"/>
      <c r="Y38" s="38"/>
      <c r="Z38" s="39"/>
      <c r="AA38" s="39"/>
      <c r="AB38" s="38"/>
      <c r="AC38" s="39"/>
      <c r="AD38" s="39"/>
      <c r="AE38" s="38"/>
      <c r="AF38" s="39"/>
      <c r="AG38" s="39">
        <v>12</v>
      </c>
      <c r="AH38" s="44">
        <v>0.5</v>
      </c>
      <c r="AI38" s="36"/>
      <c r="AJ38" s="36">
        <v>1</v>
      </c>
      <c r="AK38" s="36"/>
      <c r="AL38" s="36"/>
      <c r="AM38" s="36"/>
      <c r="AN38" s="36"/>
      <c r="AO38" s="36"/>
      <c r="AP38" s="36"/>
    </row>
    <row r="39" spans="1:42" s="41" customFormat="1" ht="12.75" hidden="1" customHeight="1" x14ac:dyDescent="0.25">
      <c r="A39" s="36">
        <v>32</v>
      </c>
      <c r="B39" s="36">
        <v>816159</v>
      </c>
      <c r="C39" s="37" t="s">
        <v>34</v>
      </c>
      <c r="D39" s="38"/>
      <c r="E39" s="39"/>
      <c r="F39" s="38">
        <v>1</v>
      </c>
      <c r="G39" s="39"/>
      <c r="H39" s="38"/>
      <c r="I39" s="39"/>
      <c r="J39" s="38"/>
      <c r="K39" s="39"/>
      <c r="L39" s="38">
        <v>1</v>
      </c>
      <c r="M39" s="39"/>
      <c r="N39" s="38">
        <v>1</v>
      </c>
      <c r="O39" s="39"/>
      <c r="P39" s="38"/>
      <c r="Q39" s="39">
        <v>12</v>
      </c>
      <c r="R39" s="38"/>
      <c r="S39" s="39"/>
      <c r="T39" s="38"/>
      <c r="U39" s="39">
        <v>12</v>
      </c>
      <c r="V39" s="38"/>
      <c r="W39" s="40"/>
      <c r="X39" s="39"/>
      <c r="Y39" s="38"/>
      <c r="Z39" s="39"/>
      <c r="AA39" s="39"/>
      <c r="AB39" s="38"/>
      <c r="AC39" s="39"/>
      <c r="AD39" s="39"/>
      <c r="AE39" s="38"/>
      <c r="AF39" s="39"/>
      <c r="AG39" s="39"/>
      <c r="AH39" s="36"/>
      <c r="AI39" s="36">
        <v>1</v>
      </c>
      <c r="AJ39" s="36"/>
      <c r="AK39" s="36">
        <v>1</v>
      </c>
      <c r="AL39" s="36"/>
      <c r="AM39" s="36"/>
      <c r="AN39" s="36"/>
      <c r="AO39" s="36"/>
      <c r="AP39" s="36"/>
    </row>
    <row r="40" spans="1:42" s="41" customFormat="1" ht="12.75" hidden="1" customHeight="1" x14ac:dyDescent="0.25">
      <c r="A40" s="36">
        <v>33</v>
      </c>
      <c r="B40" s="36">
        <v>810178</v>
      </c>
      <c r="C40" s="37" t="s">
        <v>39</v>
      </c>
      <c r="D40" s="38"/>
      <c r="E40" s="39"/>
      <c r="F40" s="38">
        <v>1</v>
      </c>
      <c r="G40" s="39"/>
      <c r="H40" s="38"/>
      <c r="I40" s="39"/>
      <c r="J40" s="38"/>
      <c r="K40" s="39"/>
      <c r="L40" s="38"/>
      <c r="M40" s="39"/>
      <c r="N40" s="38"/>
      <c r="O40" s="39"/>
      <c r="P40" s="38"/>
      <c r="Q40" s="39">
        <v>11</v>
      </c>
      <c r="R40" s="38"/>
      <c r="S40" s="39"/>
      <c r="T40" s="38">
        <v>1</v>
      </c>
      <c r="U40" s="39"/>
      <c r="V40" s="38"/>
      <c r="W40" s="39"/>
      <c r="X40" s="39"/>
      <c r="Y40" s="38"/>
      <c r="Z40" s="39"/>
      <c r="AA40" s="39"/>
      <c r="AB40" s="38"/>
      <c r="AC40" s="39"/>
      <c r="AD40" s="39"/>
      <c r="AE40" s="38"/>
      <c r="AF40" s="39"/>
      <c r="AG40" s="39"/>
      <c r="AH40" s="36"/>
      <c r="AI40" s="36">
        <v>1</v>
      </c>
      <c r="AJ40" s="36"/>
      <c r="AK40" s="36"/>
      <c r="AL40" s="36"/>
      <c r="AM40" s="36"/>
      <c r="AN40" s="36"/>
      <c r="AO40" s="36"/>
      <c r="AP40" s="36"/>
    </row>
    <row r="41" spans="1:42" s="41" customFormat="1" ht="12.75" hidden="1" customHeight="1" x14ac:dyDescent="0.25">
      <c r="A41" s="36">
        <v>34</v>
      </c>
      <c r="B41" s="36">
        <v>1302882</v>
      </c>
      <c r="C41" s="37" t="s">
        <v>130</v>
      </c>
      <c r="D41" s="45"/>
      <c r="E41" s="46"/>
      <c r="F41" s="45">
        <v>2</v>
      </c>
      <c r="G41" s="46"/>
      <c r="H41" s="45"/>
      <c r="I41" s="46"/>
      <c r="J41" s="45"/>
      <c r="K41" s="46"/>
      <c r="L41" s="45"/>
      <c r="M41" s="46">
        <v>6</v>
      </c>
      <c r="N41" s="45"/>
      <c r="O41" s="46"/>
      <c r="P41" s="45"/>
      <c r="Q41" s="46">
        <v>16</v>
      </c>
      <c r="R41" s="45"/>
      <c r="S41" s="46"/>
      <c r="T41" s="45">
        <v>1</v>
      </c>
      <c r="U41" s="46"/>
      <c r="V41" s="45"/>
      <c r="W41" s="46"/>
      <c r="X41" s="46"/>
      <c r="Y41" s="45"/>
      <c r="Z41" s="46"/>
      <c r="AA41" s="39"/>
      <c r="AB41" s="38"/>
      <c r="AC41" s="39"/>
      <c r="AD41" s="39"/>
      <c r="AE41" s="45"/>
      <c r="AF41" s="46"/>
      <c r="AG41" s="46"/>
      <c r="AH41" s="47"/>
      <c r="AI41" s="47">
        <v>1</v>
      </c>
      <c r="AJ41" s="47"/>
      <c r="AK41" s="47"/>
      <c r="AL41" s="47"/>
      <c r="AM41" s="47"/>
      <c r="AN41" s="47"/>
      <c r="AO41" s="47"/>
      <c r="AP41" s="47"/>
    </row>
    <row r="42" spans="1:42" s="41" customFormat="1" ht="12.75" hidden="1" customHeight="1" x14ac:dyDescent="0.25">
      <c r="A42" s="36">
        <v>35</v>
      </c>
      <c r="B42" s="36">
        <v>308169</v>
      </c>
      <c r="C42" s="37" t="s">
        <v>148</v>
      </c>
      <c r="D42" s="38"/>
      <c r="E42" s="39"/>
      <c r="F42" s="38">
        <v>1</v>
      </c>
      <c r="G42" s="39"/>
      <c r="H42" s="38"/>
      <c r="I42" s="39"/>
      <c r="J42" s="38"/>
      <c r="K42" s="39"/>
      <c r="L42" s="38"/>
      <c r="M42" s="39"/>
      <c r="N42" s="38"/>
      <c r="O42" s="39"/>
      <c r="P42" s="38">
        <v>1</v>
      </c>
      <c r="Q42" s="39"/>
      <c r="R42" s="38"/>
      <c r="S42" s="39"/>
      <c r="T42" s="38">
        <v>1</v>
      </c>
      <c r="U42" s="39"/>
      <c r="V42" s="38"/>
      <c r="W42" s="39"/>
      <c r="X42" s="39"/>
      <c r="Y42" s="38"/>
      <c r="Z42" s="39"/>
      <c r="AA42" s="39"/>
      <c r="AB42" s="38"/>
      <c r="AC42" s="39"/>
      <c r="AD42" s="39"/>
      <c r="AE42" s="38"/>
      <c r="AF42" s="39"/>
      <c r="AG42" s="39"/>
      <c r="AH42" s="36">
        <v>1</v>
      </c>
      <c r="AI42" s="36">
        <v>1</v>
      </c>
      <c r="AJ42" s="36"/>
      <c r="AK42" s="36"/>
      <c r="AL42" s="36"/>
      <c r="AM42" s="36"/>
      <c r="AN42" s="36"/>
      <c r="AO42" s="36"/>
      <c r="AP42" s="36"/>
    </row>
    <row r="43" spans="1:42" s="41" customFormat="1" ht="12.75" hidden="1" customHeight="1" x14ac:dyDescent="0.25">
      <c r="A43" s="36">
        <v>36</v>
      </c>
      <c r="B43" s="36">
        <v>1312553</v>
      </c>
      <c r="C43" s="37" t="s">
        <v>137</v>
      </c>
      <c r="D43" s="38"/>
      <c r="E43" s="39"/>
      <c r="F43" s="38">
        <v>1</v>
      </c>
      <c r="G43" s="39"/>
      <c r="H43" s="38"/>
      <c r="I43" s="39"/>
      <c r="J43" s="38"/>
      <c r="K43" s="39"/>
      <c r="L43" s="38"/>
      <c r="M43" s="39"/>
      <c r="N43" s="38">
        <v>1</v>
      </c>
      <c r="O43" s="39"/>
      <c r="P43" s="38">
        <v>1</v>
      </c>
      <c r="Q43" s="39"/>
      <c r="R43" s="38"/>
      <c r="S43" s="39"/>
      <c r="T43" s="38"/>
      <c r="U43" s="39"/>
      <c r="V43" s="38"/>
      <c r="W43" s="39"/>
      <c r="X43" s="39"/>
      <c r="Y43" s="38"/>
      <c r="Z43" s="39"/>
      <c r="AA43" s="39"/>
      <c r="AB43" s="38"/>
      <c r="AC43" s="39"/>
      <c r="AD43" s="39"/>
      <c r="AE43" s="38"/>
      <c r="AF43" s="39"/>
      <c r="AG43" s="39"/>
      <c r="AH43" s="36">
        <v>1</v>
      </c>
      <c r="AI43" s="36"/>
      <c r="AJ43" s="36"/>
      <c r="AK43" s="36"/>
      <c r="AL43" s="36"/>
      <c r="AM43" s="36"/>
      <c r="AN43" s="36"/>
      <c r="AO43" s="36"/>
      <c r="AP43" s="36"/>
    </row>
    <row r="44" spans="1:42" s="41" customFormat="1" ht="12.75" hidden="1" customHeight="1" x14ac:dyDescent="0.25">
      <c r="A44" s="36">
        <v>37</v>
      </c>
      <c r="B44" s="36">
        <v>308010</v>
      </c>
      <c r="C44" s="37" t="s">
        <v>139</v>
      </c>
      <c r="D44" s="38"/>
      <c r="E44" s="39"/>
      <c r="F44" s="38">
        <v>1</v>
      </c>
      <c r="G44" s="39"/>
      <c r="H44" s="38"/>
      <c r="I44" s="39"/>
      <c r="J44" s="38"/>
      <c r="K44" s="39"/>
      <c r="L44" s="38"/>
      <c r="M44" s="39"/>
      <c r="N44" s="38"/>
      <c r="O44" s="39"/>
      <c r="P44" s="38">
        <v>1</v>
      </c>
      <c r="Q44" s="39"/>
      <c r="R44" s="38"/>
      <c r="S44" s="39"/>
      <c r="T44" s="38">
        <v>1</v>
      </c>
      <c r="U44" s="39"/>
      <c r="V44" s="38"/>
      <c r="W44" s="39"/>
      <c r="X44" s="39"/>
      <c r="Y44" s="38"/>
      <c r="Z44" s="39"/>
      <c r="AA44" s="39"/>
      <c r="AB44" s="38"/>
      <c r="AC44" s="39"/>
      <c r="AD44" s="39"/>
      <c r="AE44" s="38"/>
      <c r="AF44" s="39"/>
      <c r="AG44" s="39">
        <v>12</v>
      </c>
      <c r="AH44" s="36"/>
      <c r="AI44" s="36"/>
      <c r="AJ44" s="36"/>
      <c r="AK44" s="36">
        <v>1</v>
      </c>
      <c r="AL44" s="36"/>
      <c r="AM44" s="36"/>
      <c r="AN44" s="36"/>
      <c r="AO44" s="36"/>
      <c r="AP44" s="36"/>
    </row>
    <row r="45" spans="1:42" s="41" customFormat="1" ht="12.75" hidden="1" customHeight="1" x14ac:dyDescent="0.25">
      <c r="A45" s="36">
        <v>38</v>
      </c>
      <c r="B45" s="36">
        <v>312179</v>
      </c>
      <c r="C45" s="37" t="s">
        <v>124</v>
      </c>
      <c r="D45" s="38"/>
      <c r="E45" s="39"/>
      <c r="F45" s="38">
        <v>1</v>
      </c>
      <c r="G45" s="39"/>
      <c r="H45" s="38"/>
      <c r="I45" s="39"/>
      <c r="J45" s="38"/>
      <c r="K45" s="39"/>
      <c r="L45" s="38"/>
      <c r="M45" s="39">
        <v>11</v>
      </c>
      <c r="N45" s="38"/>
      <c r="O45" s="39">
        <v>11</v>
      </c>
      <c r="P45" s="38">
        <v>1</v>
      </c>
      <c r="Q45" s="39"/>
      <c r="R45" s="38"/>
      <c r="S45" s="39"/>
      <c r="T45" s="38">
        <v>1</v>
      </c>
      <c r="U45" s="40"/>
      <c r="V45" s="38"/>
      <c r="W45" s="40"/>
      <c r="X45" s="39"/>
      <c r="Y45" s="38"/>
      <c r="Z45" s="39"/>
      <c r="AA45" s="39"/>
      <c r="AB45" s="38"/>
      <c r="AC45" s="39"/>
      <c r="AD45" s="39"/>
      <c r="AE45" s="38"/>
      <c r="AF45" s="39"/>
      <c r="AG45" s="39"/>
      <c r="AH45" s="36">
        <v>1</v>
      </c>
      <c r="AI45" s="36"/>
      <c r="AJ45" s="36">
        <v>1</v>
      </c>
      <c r="AK45" s="36"/>
      <c r="AL45" s="36">
        <v>1</v>
      </c>
      <c r="AM45" s="36"/>
      <c r="AN45" s="36"/>
      <c r="AO45" s="36"/>
      <c r="AP45" s="36"/>
    </row>
    <row r="46" spans="1:42" s="41" customFormat="1" ht="12.75" hidden="1" customHeight="1" x14ac:dyDescent="0.25">
      <c r="A46" s="36">
        <v>39</v>
      </c>
      <c r="B46" s="36">
        <v>312521</v>
      </c>
      <c r="C46" s="37" t="s">
        <v>111</v>
      </c>
      <c r="D46" s="38"/>
      <c r="E46" s="39"/>
      <c r="F46" s="38">
        <v>1</v>
      </c>
      <c r="G46" s="39"/>
      <c r="H46" s="38">
        <v>1</v>
      </c>
      <c r="I46" s="39"/>
      <c r="J46" s="38"/>
      <c r="K46" s="39"/>
      <c r="L46" s="38"/>
      <c r="M46" s="39"/>
      <c r="N46" s="38">
        <v>1</v>
      </c>
      <c r="O46" s="39"/>
      <c r="P46" s="38">
        <v>1</v>
      </c>
      <c r="Q46" s="39"/>
      <c r="R46" s="38"/>
      <c r="S46" s="39"/>
      <c r="T46" s="38">
        <v>1</v>
      </c>
      <c r="U46" s="39"/>
      <c r="V46" s="38"/>
      <c r="W46" s="39"/>
      <c r="X46" s="39"/>
      <c r="Y46" s="38"/>
      <c r="Z46" s="39"/>
      <c r="AA46" s="39"/>
      <c r="AB46" s="38"/>
      <c r="AC46" s="39"/>
      <c r="AD46" s="39"/>
      <c r="AE46" s="38"/>
      <c r="AF46" s="39"/>
      <c r="AG46" s="39"/>
      <c r="AH46" s="36">
        <v>1</v>
      </c>
      <c r="AI46" s="36">
        <v>1</v>
      </c>
      <c r="AJ46" s="36"/>
      <c r="AK46" s="36"/>
      <c r="AL46" s="36">
        <v>1</v>
      </c>
      <c r="AM46" s="36"/>
      <c r="AN46" s="36"/>
      <c r="AO46" s="36"/>
      <c r="AP46" s="36"/>
    </row>
    <row r="47" spans="1:42" s="41" customFormat="1" ht="12.75" hidden="1" customHeight="1" x14ac:dyDescent="0.25">
      <c r="A47" s="36">
        <v>40</v>
      </c>
      <c r="B47" s="36">
        <v>303089</v>
      </c>
      <c r="C47" s="37" t="s">
        <v>143</v>
      </c>
      <c r="D47" s="38"/>
      <c r="E47" s="39"/>
      <c r="F47" s="38">
        <v>2</v>
      </c>
      <c r="G47" s="39"/>
      <c r="H47" s="38"/>
      <c r="I47" s="39"/>
      <c r="J47" s="38"/>
      <c r="K47" s="39"/>
      <c r="L47" s="38">
        <v>1</v>
      </c>
      <c r="M47" s="39"/>
      <c r="N47" s="38">
        <v>1</v>
      </c>
      <c r="O47" s="39"/>
      <c r="P47" s="38">
        <v>1</v>
      </c>
      <c r="Q47" s="39"/>
      <c r="R47" s="38"/>
      <c r="S47" s="39"/>
      <c r="T47" s="38">
        <v>1</v>
      </c>
      <c r="U47" s="39"/>
      <c r="V47" s="38"/>
      <c r="W47" s="39"/>
      <c r="X47" s="39"/>
      <c r="Y47" s="38"/>
      <c r="Z47" s="39"/>
      <c r="AA47" s="39"/>
      <c r="AB47" s="38"/>
      <c r="AC47" s="39"/>
      <c r="AD47" s="39"/>
      <c r="AE47" s="38"/>
      <c r="AF47" s="39"/>
      <c r="AG47" s="39"/>
      <c r="AH47" s="36">
        <v>1</v>
      </c>
      <c r="AI47" s="36">
        <v>1</v>
      </c>
      <c r="AJ47" s="36"/>
      <c r="AK47" s="36"/>
      <c r="AL47" s="36"/>
      <c r="AM47" s="36"/>
      <c r="AN47" s="36"/>
      <c r="AO47" s="36"/>
      <c r="AP47" s="36"/>
    </row>
    <row r="48" spans="1:42" s="41" customFormat="1" ht="12.75" hidden="1" customHeight="1" x14ac:dyDescent="0.25">
      <c r="A48" s="36">
        <v>41</v>
      </c>
      <c r="B48" s="36">
        <v>1307907</v>
      </c>
      <c r="C48" s="37" t="s">
        <v>128</v>
      </c>
      <c r="D48" s="38"/>
      <c r="E48" s="39"/>
      <c r="F48" s="38"/>
      <c r="G48" s="39"/>
      <c r="H48" s="38"/>
      <c r="I48" s="39"/>
      <c r="J48" s="38"/>
      <c r="K48" s="39"/>
      <c r="L48" s="38"/>
      <c r="M48" s="39"/>
      <c r="N48" s="38"/>
      <c r="O48" s="39"/>
      <c r="P48" s="38">
        <v>1</v>
      </c>
      <c r="Q48" s="39"/>
      <c r="R48" s="38"/>
      <c r="S48" s="39"/>
      <c r="T48" s="38">
        <v>1</v>
      </c>
      <c r="U48" s="39"/>
      <c r="V48" s="38"/>
      <c r="W48" s="39"/>
      <c r="X48" s="39"/>
      <c r="Y48" s="38"/>
      <c r="Z48" s="39"/>
      <c r="AA48" s="39"/>
      <c r="AB48" s="38"/>
      <c r="AC48" s="39"/>
      <c r="AD48" s="39"/>
      <c r="AE48" s="38"/>
      <c r="AF48" s="39"/>
      <c r="AG48" s="39">
        <v>22</v>
      </c>
      <c r="AH48" s="36">
        <v>1</v>
      </c>
      <c r="AI48" s="36">
        <v>1</v>
      </c>
      <c r="AJ48" s="36"/>
      <c r="AK48" s="36"/>
      <c r="AL48" s="36"/>
      <c r="AM48" s="36"/>
      <c r="AN48" s="36"/>
      <c r="AO48" s="36"/>
      <c r="AP48" s="36"/>
    </row>
    <row r="49" spans="1:42" s="41" customFormat="1" ht="12.75" hidden="1" customHeight="1" x14ac:dyDescent="0.25">
      <c r="A49" s="36">
        <v>42</v>
      </c>
      <c r="B49" s="36">
        <v>1308693</v>
      </c>
      <c r="C49" s="37" t="s">
        <v>126</v>
      </c>
      <c r="D49" s="38"/>
      <c r="E49" s="39"/>
      <c r="F49" s="38">
        <v>2</v>
      </c>
      <c r="G49" s="39"/>
      <c r="H49" s="38"/>
      <c r="I49" s="39"/>
      <c r="J49" s="38"/>
      <c r="K49" s="39"/>
      <c r="L49" s="38"/>
      <c r="M49" s="39"/>
      <c r="N49" s="38"/>
      <c r="O49" s="39"/>
      <c r="P49" s="38"/>
      <c r="Q49" s="39">
        <v>11</v>
      </c>
      <c r="R49" s="38"/>
      <c r="S49" s="39"/>
      <c r="T49" s="38"/>
      <c r="U49" s="39">
        <v>11</v>
      </c>
      <c r="V49" s="38"/>
      <c r="W49" s="39"/>
      <c r="X49" s="39"/>
      <c r="Y49" s="38"/>
      <c r="Z49" s="39"/>
      <c r="AA49" s="39"/>
      <c r="AB49" s="38"/>
      <c r="AC49" s="39"/>
      <c r="AD49" s="39"/>
      <c r="AE49" s="38"/>
      <c r="AF49" s="39"/>
      <c r="AG49" s="39"/>
      <c r="AH49" s="36">
        <v>1</v>
      </c>
      <c r="AI49" s="36">
        <v>1</v>
      </c>
      <c r="AJ49" s="36"/>
      <c r="AK49" s="36"/>
      <c r="AL49" s="36">
        <v>1</v>
      </c>
      <c r="AM49" s="36"/>
      <c r="AN49" s="36"/>
      <c r="AO49" s="36"/>
      <c r="AP49" s="36"/>
    </row>
    <row r="50" spans="1:42" s="41" customFormat="1" ht="12.75" hidden="1" customHeight="1" x14ac:dyDescent="0.25">
      <c r="A50" s="36">
        <v>43</v>
      </c>
      <c r="B50" s="36">
        <v>1310041</v>
      </c>
      <c r="C50" s="37" t="s">
        <v>112</v>
      </c>
      <c r="D50" s="38"/>
      <c r="E50" s="39"/>
      <c r="F50" s="38"/>
      <c r="G50" s="39"/>
      <c r="H50" s="38"/>
      <c r="I50" s="39"/>
      <c r="J50" s="38"/>
      <c r="K50" s="39"/>
      <c r="L50" s="38">
        <v>1</v>
      </c>
      <c r="M50" s="39"/>
      <c r="N50" s="38">
        <v>1</v>
      </c>
      <c r="O50" s="39"/>
      <c r="P50" s="38">
        <v>1</v>
      </c>
      <c r="Q50" s="39"/>
      <c r="R50" s="38">
        <v>1</v>
      </c>
      <c r="S50" s="39"/>
      <c r="T50" s="38">
        <v>1</v>
      </c>
      <c r="U50" s="39"/>
      <c r="V50" s="38"/>
      <c r="W50" s="39"/>
      <c r="X50" s="39"/>
      <c r="Y50" s="38"/>
      <c r="Z50" s="39"/>
      <c r="AA50" s="39"/>
      <c r="AB50" s="38"/>
      <c r="AC50" s="39"/>
      <c r="AD50" s="39"/>
      <c r="AE50" s="38"/>
      <c r="AF50" s="39"/>
      <c r="AG50" s="39"/>
      <c r="AH50" s="36">
        <v>1</v>
      </c>
      <c r="AI50" s="36"/>
      <c r="AJ50" s="36"/>
      <c r="AK50" s="36"/>
      <c r="AL50" s="36"/>
      <c r="AM50" s="36"/>
      <c r="AN50" s="36"/>
      <c r="AO50" s="36"/>
      <c r="AP50" s="36"/>
    </row>
    <row r="51" spans="1:42" s="41" customFormat="1" ht="12.75" hidden="1" customHeight="1" x14ac:dyDescent="0.25">
      <c r="A51" s="36">
        <v>44</v>
      </c>
      <c r="B51" s="36">
        <v>1307787</v>
      </c>
      <c r="C51" s="37" t="s">
        <v>118</v>
      </c>
      <c r="D51" s="38"/>
      <c r="E51" s="39"/>
      <c r="F51" s="38">
        <v>2</v>
      </c>
      <c r="G51" s="39"/>
      <c r="H51" s="38">
        <v>1</v>
      </c>
      <c r="I51" s="39"/>
      <c r="J51" s="38"/>
      <c r="K51" s="39"/>
      <c r="L51" s="38"/>
      <c r="M51" s="39"/>
      <c r="N51" s="38">
        <v>1</v>
      </c>
      <c r="O51" s="39"/>
      <c r="P51" s="38">
        <v>1</v>
      </c>
      <c r="Q51" s="39"/>
      <c r="R51" s="38"/>
      <c r="S51" s="39"/>
      <c r="T51" s="38">
        <v>1</v>
      </c>
      <c r="U51" s="39"/>
      <c r="V51" s="38"/>
      <c r="W51" s="39"/>
      <c r="X51" s="39"/>
      <c r="Y51" s="38"/>
      <c r="Z51" s="39"/>
      <c r="AA51" s="39"/>
      <c r="AB51" s="38"/>
      <c r="AC51" s="39"/>
      <c r="AD51" s="39"/>
      <c r="AE51" s="38"/>
      <c r="AF51" s="39"/>
      <c r="AG51" s="39"/>
      <c r="AH51" s="36">
        <v>1</v>
      </c>
      <c r="AI51" s="36">
        <v>1</v>
      </c>
      <c r="AJ51" s="36"/>
      <c r="AK51" s="36">
        <v>1</v>
      </c>
      <c r="AL51" s="36"/>
      <c r="AM51" s="36"/>
      <c r="AN51" s="36"/>
      <c r="AO51" s="36"/>
      <c r="AP51" s="36"/>
    </row>
    <row r="52" spans="1:42" s="41" customFormat="1" ht="12.75" hidden="1" customHeight="1" x14ac:dyDescent="0.25">
      <c r="A52" s="36">
        <v>45</v>
      </c>
      <c r="B52" s="36">
        <v>313126</v>
      </c>
      <c r="C52" s="37" t="s">
        <v>136</v>
      </c>
      <c r="D52" s="38"/>
      <c r="E52" s="39"/>
      <c r="F52" s="38">
        <v>1</v>
      </c>
      <c r="G52" s="39"/>
      <c r="H52" s="38"/>
      <c r="I52" s="39"/>
      <c r="J52" s="38"/>
      <c r="K52" s="39"/>
      <c r="L52" s="38"/>
      <c r="M52" s="39"/>
      <c r="N52" s="38"/>
      <c r="O52" s="39"/>
      <c r="P52" s="38">
        <v>1</v>
      </c>
      <c r="Q52" s="39"/>
      <c r="R52" s="38">
        <v>1</v>
      </c>
      <c r="S52" s="39"/>
      <c r="T52" s="38">
        <v>1</v>
      </c>
      <c r="U52" s="39"/>
      <c r="V52" s="38"/>
      <c r="W52" s="39"/>
      <c r="X52" s="39"/>
      <c r="Y52" s="38"/>
      <c r="Z52" s="39"/>
      <c r="AA52" s="39"/>
      <c r="AB52" s="38"/>
      <c r="AC52" s="39"/>
      <c r="AD52" s="39"/>
      <c r="AE52" s="38"/>
      <c r="AF52" s="39"/>
      <c r="AG52" s="39"/>
      <c r="AH52" s="36">
        <v>1</v>
      </c>
      <c r="AI52" s="36"/>
      <c r="AJ52" s="36"/>
      <c r="AK52" s="36"/>
      <c r="AL52" s="36"/>
      <c r="AM52" s="36"/>
      <c r="AN52" s="36"/>
      <c r="AO52" s="36"/>
      <c r="AP52" s="36"/>
    </row>
    <row r="53" spans="1:42" s="41" customFormat="1" ht="12.75" hidden="1" customHeight="1" x14ac:dyDescent="0.25">
      <c r="A53" s="36">
        <v>46</v>
      </c>
      <c r="B53" s="36">
        <v>303210</v>
      </c>
      <c r="C53" s="37" t="s">
        <v>138</v>
      </c>
      <c r="D53" s="38"/>
      <c r="E53" s="39"/>
      <c r="F53" s="38">
        <v>2</v>
      </c>
      <c r="G53" s="39"/>
      <c r="H53" s="38"/>
      <c r="I53" s="39"/>
      <c r="J53" s="38"/>
      <c r="K53" s="39"/>
      <c r="L53" s="38"/>
      <c r="M53" s="39"/>
      <c r="N53" s="38">
        <v>1</v>
      </c>
      <c r="O53" s="39"/>
      <c r="P53" s="38">
        <v>1</v>
      </c>
      <c r="Q53" s="39"/>
      <c r="R53" s="38"/>
      <c r="S53" s="39"/>
      <c r="T53" s="38">
        <v>1</v>
      </c>
      <c r="U53" s="39"/>
      <c r="V53" s="38"/>
      <c r="W53" s="39"/>
      <c r="X53" s="39"/>
      <c r="Y53" s="38"/>
      <c r="Z53" s="39"/>
      <c r="AA53" s="39"/>
      <c r="AB53" s="38"/>
      <c r="AC53" s="39"/>
      <c r="AD53" s="39"/>
      <c r="AE53" s="38"/>
      <c r="AF53" s="39"/>
      <c r="AG53" s="39"/>
      <c r="AH53" s="36">
        <v>1</v>
      </c>
      <c r="AI53" s="36">
        <v>2</v>
      </c>
      <c r="AJ53" s="36"/>
      <c r="AK53" s="36"/>
      <c r="AL53" s="36"/>
      <c r="AM53" s="36"/>
      <c r="AN53" s="36"/>
      <c r="AO53" s="36"/>
      <c r="AP53" s="36"/>
    </row>
    <row r="54" spans="1:42" s="41" customFormat="1" ht="12.75" hidden="1" customHeight="1" x14ac:dyDescent="0.25">
      <c r="A54" s="36">
        <v>47</v>
      </c>
      <c r="B54" s="36">
        <v>408677</v>
      </c>
      <c r="C54" s="37" t="s">
        <v>134</v>
      </c>
      <c r="D54" s="38"/>
      <c r="E54" s="39"/>
      <c r="F54" s="38"/>
      <c r="G54" s="39"/>
      <c r="H54" s="38"/>
      <c r="I54" s="39"/>
      <c r="J54" s="38"/>
      <c r="K54" s="39">
        <v>11</v>
      </c>
      <c r="L54" s="38"/>
      <c r="M54" s="39"/>
      <c r="N54" s="38"/>
      <c r="O54" s="39">
        <v>11</v>
      </c>
      <c r="P54" s="38">
        <v>1</v>
      </c>
      <c r="Q54" s="39"/>
      <c r="R54" s="38"/>
      <c r="S54" s="39"/>
      <c r="T54" s="38">
        <v>1</v>
      </c>
      <c r="U54" s="39"/>
      <c r="V54" s="38"/>
      <c r="W54" s="39"/>
      <c r="X54" s="39"/>
      <c r="Y54" s="38"/>
      <c r="Z54" s="39"/>
      <c r="AA54" s="39"/>
      <c r="AB54" s="38"/>
      <c r="AC54" s="39"/>
      <c r="AD54" s="39"/>
      <c r="AE54" s="38"/>
      <c r="AF54" s="39"/>
      <c r="AG54" s="39"/>
      <c r="AH54" s="36">
        <v>1</v>
      </c>
      <c r="AI54" s="36"/>
      <c r="AJ54" s="36"/>
      <c r="AK54" s="36"/>
      <c r="AL54" s="36"/>
      <c r="AM54" s="36"/>
      <c r="AN54" s="36"/>
      <c r="AO54" s="36"/>
      <c r="AP54" s="36"/>
    </row>
    <row r="55" spans="1:42" s="41" customFormat="1" ht="12.75" hidden="1" customHeight="1" x14ac:dyDescent="0.25">
      <c r="A55" s="36">
        <v>48</v>
      </c>
      <c r="B55" s="36">
        <v>404745</v>
      </c>
      <c r="C55" s="37" t="s">
        <v>117</v>
      </c>
      <c r="D55" s="38"/>
      <c r="E55" s="39"/>
      <c r="F55" s="45"/>
      <c r="G55" s="39"/>
      <c r="H55" s="38"/>
      <c r="I55" s="39"/>
      <c r="J55" s="45"/>
      <c r="K55" s="39"/>
      <c r="L55" s="38"/>
      <c r="M55" s="39"/>
      <c r="N55" s="38"/>
      <c r="O55" s="39"/>
      <c r="P55" s="38">
        <v>1</v>
      </c>
      <c r="Q55" s="46"/>
      <c r="R55" s="38"/>
      <c r="S55" s="39"/>
      <c r="T55" s="45">
        <v>1</v>
      </c>
      <c r="U55" s="46"/>
      <c r="V55" s="38"/>
      <c r="W55" s="39"/>
      <c r="X55" s="39"/>
      <c r="Y55" s="38"/>
      <c r="Z55" s="39"/>
      <c r="AA55" s="39"/>
      <c r="AB55" s="38"/>
      <c r="AC55" s="39"/>
      <c r="AD55" s="39"/>
      <c r="AE55" s="38"/>
      <c r="AF55" s="39"/>
      <c r="AG55" s="46"/>
      <c r="AH55" s="47">
        <v>1</v>
      </c>
      <c r="AI55" s="47"/>
      <c r="AJ55" s="47"/>
      <c r="AK55" s="47"/>
      <c r="AL55" s="47"/>
      <c r="AM55" s="47"/>
      <c r="AN55" s="47"/>
      <c r="AO55" s="47"/>
      <c r="AP55" s="47"/>
    </row>
    <row r="56" spans="1:42" s="41" customFormat="1" ht="12.75" hidden="1" customHeight="1" x14ac:dyDescent="0.25">
      <c r="A56" s="36">
        <v>49</v>
      </c>
      <c r="B56" s="36">
        <v>914907</v>
      </c>
      <c r="C56" s="37" t="s">
        <v>147</v>
      </c>
      <c r="D56" s="38"/>
      <c r="E56" s="39"/>
      <c r="F56" s="38"/>
      <c r="G56" s="39"/>
      <c r="H56" s="38"/>
      <c r="I56" s="39"/>
      <c r="J56" s="38"/>
      <c r="K56" s="39"/>
      <c r="L56" s="38"/>
      <c r="M56" s="39"/>
      <c r="N56" s="38"/>
      <c r="O56" s="39"/>
      <c r="P56" s="38">
        <v>1</v>
      </c>
      <c r="Q56" s="39"/>
      <c r="R56" s="38"/>
      <c r="S56" s="39"/>
      <c r="T56" s="38">
        <v>1</v>
      </c>
      <c r="U56" s="39"/>
      <c r="V56" s="38"/>
      <c r="W56" s="39"/>
      <c r="X56" s="39"/>
      <c r="Y56" s="38"/>
      <c r="Z56" s="39"/>
      <c r="AA56" s="39"/>
      <c r="AB56" s="38"/>
      <c r="AC56" s="39"/>
      <c r="AD56" s="39"/>
      <c r="AE56" s="38"/>
      <c r="AF56" s="39"/>
      <c r="AG56" s="39"/>
      <c r="AH56" s="36">
        <v>1</v>
      </c>
      <c r="AI56" s="36"/>
      <c r="AJ56" s="36"/>
      <c r="AK56" s="47"/>
      <c r="AL56" s="47"/>
      <c r="AM56" s="47"/>
      <c r="AN56" s="47"/>
      <c r="AO56" s="36"/>
      <c r="AP56" s="47"/>
    </row>
    <row r="57" spans="1:42" s="41" customFormat="1" ht="12.75" hidden="1" customHeight="1" x14ac:dyDescent="0.25">
      <c r="A57" s="36">
        <v>50</v>
      </c>
      <c r="B57" s="36">
        <v>113401</v>
      </c>
      <c r="C57" s="37" t="s">
        <v>115</v>
      </c>
      <c r="D57" s="38"/>
      <c r="E57" s="39"/>
      <c r="F57" s="38"/>
      <c r="G57" s="39"/>
      <c r="H57" s="38"/>
      <c r="I57" s="39"/>
      <c r="J57" s="38"/>
      <c r="K57" s="39"/>
      <c r="L57" s="38">
        <v>1</v>
      </c>
      <c r="M57" s="39"/>
      <c r="N57" s="38">
        <v>1</v>
      </c>
      <c r="O57" s="39"/>
      <c r="P57" s="38">
        <v>1</v>
      </c>
      <c r="Q57" s="39"/>
      <c r="R57" s="38">
        <v>1</v>
      </c>
      <c r="S57" s="39"/>
      <c r="T57" s="38">
        <v>1</v>
      </c>
      <c r="U57" s="39"/>
      <c r="V57" s="38"/>
      <c r="W57" s="39"/>
      <c r="X57" s="39"/>
      <c r="Y57" s="38"/>
      <c r="Z57" s="39"/>
      <c r="AA57" s="39"/>
      <c r="AB57" s="38"/>
      <c r="AC57" s="39"/>
      <c r="AD57" s="39"/>
      <c r="AE57" s="38"/>
      <c r="AF57" s="39"/>
      <c r="AG57" s="39"/>
      <c r="AH57" s="36">
        <v>1</v>
      </c>
      <c r="AI57" s="36">
        <v>1</v>
      </c>
      <c r="AJ57" s="36"/>
      <c r="AK57" s="47"/>
      <c r="AL57" s="47"/>
      <c r="AM57" s="47"/>
      <c r="AN57" s="47"/>
      <c r="AO57" s="36"/>
      <c r="AP57" s="47"/>
    </row>
    <row r="58" spans="1:42" s="41" customFormat="1" ht="12.75" hidden="1" customHeight="1" x14ac:dyDescent="0.25">
      <c r="A58" s="36">
        <v>51</v>
      </c>
      <c r="B58" s="36">
        <v>1309931</v>
      </c>
      <c r="C58" s="37" t="s">
        <v>116</v>
      </c>
      <c r="D58" s="38"/>
      <c r="E58" s="39"/>
      <c r="F58" s="38">
        <v>1</v>
      </c>
      <c r="G58" s="39"/>
      <c r="H58" s="38"/>
      <c r="I58" s="39"/>
      <c r="J58" s="38"/>
      <c r="K58" s="39"/>
      <c r="L58" s="38"/>
      <c r="M58" s="39"/>
      <c r="N58" s="38"/>
      <c r="O58" s="39"/>
      <c r="P58" s="38">
        <v>1</v>
      </c>
      <c r="Q58" s="39"/>
      <c r="R58" s="38"/>
      <c r="S58" s="39"/>
      <c r="T58" s="38">
        <v>1</v>
      </c>
      <c r="U58" s="39"/>
      <c r="V58" s="38"/>
      <c r="W58" s="39"/>
      <c r="X58" s="39"/>
      <c r="Y58" s="38"/>
      <c r="Z58" s="39"/>
      <c r="AA58" s="39"/>
      <c r="AB58" s="38"/>
      <c r="AC58" s="39"/>
      <c r="AD58" s="39"/>
      <c r="AE58" s="38"/>
      <c r="AF58" s="39"/>
      <c r="AG58" s="39"/>
      <c r="AH58" s="36">
        <v>1</v>
      </c>
      <c r="AI58" s="36"/>
      <c r="AJ58" s="36">
        <v>1</v>
      </c>
      <c r="AK58" s="47"/>
      <c r="AL58" s="47"/>
      <c r="AM58" s="47"/>
      <c r="AN58" s="47"/>
      <c r="AO58" s="36"/>
      <c r="AP58" s="47"/>
    </row>
    <row r="59" spans="1:42" s="41" customFormat="1" ht="12.75" hidden="1" customHeight="1" x14ac:dyDescent="0.25">
      <c r="A59" s="36">
        <v>52</v>
      </c>
      <c r="B59" s="36">
        <v>1303850</v>
      </c>
      <c r="C59" s="37" t="s">
        <v>110</v>
      </c>
      <c r="D59" s="38"/>
      <c r="E59" s="39"/>
      <c r="F59" s="38">
        <v>2</v>
      </c>
      <c r="G59" s="39"/>
      <c r="H59" s="38"/>
      <c r="I59" s="39"/>
      <c r="J59" s="38"/>
      <c r="K59" s="39"/>
      <c r="L59" s="38">
        <v>1</v>
      </c>
      <c r="M59" s="39"/>
      <c r="N59" s="38">
        <v>1</v>
      </c>
      <c r="O59" s="39"/>
      <c r="P59" s="38"/>
      <c r="Q59" s="39"/>
      <c r="R59" s="38"/>
      <c r="S59" s="39"/>
      <c r="T59" s="38">
        <v>1</v>
      </c>
      <c r="U59" s="39"/>
      <c r="V59" s="38"/>
      <c r="W59" s="39"/>
      <c r="X59" s="39"/>
      <c r="Y59" s="38"/>
      <c r="Z59" s="39"/>
      <c r="AA59" s="39"/>
      <c r="AB59" s="38"/>
      <c r="AC59" s="39"/>
      <c r="AD59" s="39"/>
      <c r="AE59" s="38"/>
      <c r="AF59" s="39"/>
      <c r="AG59" s="39">
        <v>22</v>
      </c>
      <c r="AH59" s="36">
        <v>1</v>
      </c>
      <c r="AI59" s="36">
        <v>1</v>
      </c>
      <c r="AJ59" s="36"/>
      <c r="AK59" s="47"/>
      <c r="AL59" s="47"/>
      <c r="AM59" s="47"/>
      <c r="AN59" s="47"/>
      <c r="AO59" s="36"/>
      <c r="AP59" s="47"/>
    </row>
    <row r="60" spans="1:42" s="41" customFormat="1" ht="12.75" hidden="1" customHeight="1" x14ac:dyDescent="0.25">
      <c r="A60" s="36">
        <v>53</v>
      </c>
      <c r="B60" s="36">
        <v>1310500</v>
      </c>
      <c r="C60" s="37" t="s">
        <v>123</v>
      </c>
      <c r="D60" s="38"/>
      <c r="E60" s="39"/>
      <c r="F60" s="38">
        <v>2</v>
      </c>
      <c r="G60" s="39"/>
      <c r="H60" s="38"/>
      <c r="I60" s="39"/>
      <c r="J60" s="38"/>
      <c r="K60" s="39"/>
      <c r="L60" s="38"/>
      <c r="M60" s="39"/>
      <c r="N60" s="38">
        <v>1</v>
      </c>
      <c r="O60" s="39"/>
      <c r="P60" s="38">
        <v>2</v>
      </c>
      <c r="Q60" s="39"/>
      <c r="R60" s="38"/>
      <c r="S60" s="39"/>
      <c r="T60" s="38">
        <v>1</v>
      </c>
      <c r="U60" s="39"/>
      <c r="V60" s="38"/>
      <c r="W60" s="39"/>
      <c r="X60" s="39"/>
      <c r="Y60" s="38"/>
      <c r="Z60" s="39"/>
      <c r="AA60" s="39"/>
      <c r="AB60" s="38"/>
      <c r="AC60" s="39"/>
      <c r="AD60" s="39"/>
      <c r="AE60" s="38"/>
      <c r="AF60" s="39"/>
      <c r="AG60" s="39"/>
      <c r="AH60" s="36"/>
      <c r="AI60" s="36"/>
      <c r="AJ60" s="36"/>
      <c r="AK60" s="47">
        <v>3</v>
      </c>
      <c r="AL60" s="47">
        <v>1</v>
      </c>
      <c r="AM60" s="47"/>
      <c r="AN60" s="47"/>
      <c r="AO60" s="36"/>
      <c r="AP60" s="47"/>
    </row>
    <row r="61" spans="1:42" s="41" customFormat="1" ht="12.75" hidden="1" customHeight="1" x14ac:dyDescent="0.25">
      <c r="A61" s="36">
        <v>54</v>
      </c>
      <c r="B61" s="36">
        <v>1804372</v>
      </c>
      <c r="C61" s="37" t="s">
        <v>172</v>
      </c>
      <c r="D61" s="38"/>
      <c r="E61" s="39"/>
      <c r="F61" s="38">
        <v>1</v>
      </c>
      <c r="G61" s="39"/>
      <c r="H61" s="38"/>
      <c r="I61" s="39"/>
      <c r="J61" s="38"/>
      <c r="K61" s="39"/>
      <c r="L61" s="38"/>
      <c r="M61" s="39"/>
      <c r="N61" s="38">
        <v>1</v>
      </c>
      <c r="O61" s="39"/>
      <c r="P61" s="38">
        <v>1</v>
      </c>
      <c r="Q61" s="39"/>
      <c r="R61" s="38"/>
      <c r="S61" s="39"/>
      <c r="T61" s="38"/>
      <c r="U61" s="39"/>
      <c r="V61" s="38"/>
      <c r="W61" s="39"/>
      <c r="X61" s="39"/>
      <c r="Y61" s="38"/>
      <c r="Z61" s="39"/>
      <c r="AA61" s="39"/>
      <c r="AB61" s="38"/>
      <c r="AC61" s="39"/>
      <c r="AD61" s="39"/>
      <c r="AE61" s="38"/>
      <c r="AF61" s="39"/>
      <c r="AG61" s="39">
        <v>22</v>
      </c>
      <c r="AH61" s="36">
        <v>1</v>
      </c>
      <c r="AI61" s="36">
        <v>0.56999999999999995</v>
      </c>
      <c r="AJ61" s="36"/>
      <c r="AK61" s="36">
        <v>0.43</v>
      </c>
      <c r="AL61" s="36"/>
      <c r="AM61" s="36"/>
      <c r="AN61" s="47"/>
      <c r="AO61" s="36"/>
      <c r="AP61" s="47"/>
    </row>
    <row r="62" spans="1:42" s="41" customFormat="1" ht="12.75" hidden="1" customHeight="1" x14ac:dyDescent="0.25">
      <c r="A62" s="36">
        <v>55</v>
      </c>
      <c r="B62" s="36">
        <v>1804553</v>
      </c>
      <c r="C62" s="37" t="s">
        <v>129</v>
      </c>
      <c r="D62" s="38"/>
      <c r="E62" s="39"/>
      <c r="F62" s="38">
        <v>1</v>
      </c>
      <c r="G62" s="39"/>
      <c r="H62" s="38"/>
      <c r="I62" s="39"/>
      <c r="J62" s="38"/>
      <c r="K62" s="39"/>
      <c r="L62" s="38"/>
      <c r="M62" s="39"/>
      <c r="N62" s="38"/>
      <c r="O62" s="39"/>
      <c r="P62" s="38">
        <v>1</v>
      </c>
      <c r="Q62" s="39"/>
      <c r="R62" s="38"/>
      <c r="S62" s="39"/>
      <c r="T62" s="38">
        <v>1</v>
      </c>
      <c r="U62" s="39"/>
      <c r="V62" s="38"/>
      <c r="W62" s="39"/>
      <c r="X62" s="39"/>
      <c r="Y62" s="38"/>
      <c r="Z62" s="39"/>
      <c r="AA62" s="39"/>
      <c r="AB62" s="38"/>
      <c r="AC62" s="39"/>
      <c r="AD62" s="39"/>
      <c r="AE62" s="38"/>
      <c r="AF62" s="39"/>
      <c r="AG62" s="39"/>
      <c r="AH62" s="36">
        <v>1</v>
      </c>
      <c r="AI62" s="44"/>
      <c r="AJ62" s="36"/>
      <c r="AK62" s="36"/>
      <c r="AL62" s="36"/>
      <c r="AM62" s="36"/>
      <c r="AN62" s="36"/>
      <c r="AO62" s="36"/>
      <c r="AP62" s="47"/>
    </row>
    <row r="63" spans="1:42" s="41" customFormat="1" ht="12.75" hidden="1" customHeight="1" x14ac:dyDescent="0.25">
      <c r="A63" s="36">
        <v>56</v>
      </c>
      <c r="B63" s="36">
        <v>1813701</v>
      </c>
      <c r="C63" s="37" t="s">
        <v>127</v>
      </c>
      <c r="D63" s="45"/>
      <c r="E63" s="46"/>
      <c r="F63" s="45">
        <v>1</v>
      </c>
      <c r="G63" s="46">
        <v>13</v>
      </c>
      <c r="H63" s="45"/>
      <c r="I63" s="46">
        <v>5</v>
      </c>
      <c r="J63" s="45"/>
      <c r="K63" s="46"/>
      <c r="L63" s="45"/>
      <c r="M63" s="46">
        <v>6</v>
      </c>
      <c r="N63" s="45"/>
      <c r="O63" s="46">
        <v>11</v>
      </c>
      <c r="P63" s="45"/>
      <c r="Q63" s="46">
        <v>14</v>
      </c>
      <c r="R63" s="45"/>
      <c r="S63" s="46"/>
      <c r="T63" s="45">
        <v>1</v>
      </c>
      <c r="U63" s="46"/>
      <c r="V63" s="45"/>
      <c r="W63" s="46">
        <v>4</v>
      </c>
      <c r="X63" s="46">
        <v>520</v>
      </c>
      <c r="Y63" s="45"/>
      <c r="Z63" s="46">
        <v>4</v>
      </c>
      <c r="AA63" s="46"/>
      <c r="AB63" s="45"/>
      <c r="AC63" s="46"/>
      <c r="AD63" s="46"/>
      <c r="AE63" s="45"/>
      <c r="AF63" s="46"/>
      <c r="AG63" s="46"/>
      <c r="AH63" s="47">
        <v>1</v>
      </c>
      <c r="AI63" s="47">
        <v>1</v>
      </c>
      <c r="AJ63" s="47"/>
      <c r="AK63" s="47"/>
      <c r="AL63" s="47"/>
      <c r="AM63" s="47"/>
      <c r="AN63" s="47"/>
      <c r="AO63" s="47"/>
      <c r="AP63" s="47"/>
    </row>
    <row r="64" spans="1:42" s="41" customFormat="1" ht="12.75" hidden="1" customHeight="1" x14ac:dyDescent="0.25">
      <c r="A64" s="36">
        <v>57</v>
      </c>
      <c r="B64" s="36">
        <v>1820735</v>
      </c>
      <c r="C64" s="37" t="s">
        <v>173</v>
      </c>
      <c r="D64" s="38"/>
      <c r="E64" s="39"/>
      <c r="F64" s="38"/>
      <c r="G64" s="39"/>
      <c r="H64" s="38"/>
      <c r="I64" s="39">
        <v>11</v>
      </c>
      <c r="J64" s="38"/>
      <c r="K64" s="39"/>
      <c r="L64" s="38"/>
      <c r="M64" s="39"/>
      <c r="N64" s="38">
        <v>1</v>
      </c>
      <c r="O64" s="39"/>
      <c r="P64" s="38"/>
      <c r="Q64" s="39">
        <v>11</v>
      </c>
      <c r="R64" s="38"/>
      <c r="S64" s="39"/>
      <c r="T64" s="38">
        <v>1</v>
      </c>
      <c r="U64" s="39"/>
      <c r="V64" s="38"/>
      <c r="W64" s="39"/>
      <c r="X64" s="39"/>
      <c r="Y64" s="38"/>
      <c r="Z64" s="39"/>
      <c r="AA64" s="39"/>
      <c r="AB64" s="38"/>
      <c r="AC64" s="39"/>
      <c r="AD64" s="39"/>
      <c r="AE64" s="38"/>
      <c r="AF64" s="39"/>
      <c r="AG64" s="39"/>
      <c r="AH64" s="36">
        <v>1</v>
      </c>
      <c r="AI64" s="36"/>
      <c r="AJ64" s="36"/>
      <c r="AK64" s="36">
        <v>1</v>
      </c>
      <c r="AL64" s="36"/>
      <c r="AM64" s="36"/>
      <c r="AN64" s="36"/>
      <c r="AO64" s="36"/>
      <c r="AP64" s="36"/>
    </row>
    <row r="65" spans="1:42" s="41" customFormat="1" ht="12.75" hidden="1" customHeight="1" x14ac:dyDescent="0.25">
      <c r="A65" s="36">
        <v>58</v>
      </c>
      <c r="B65" s="36">
        <v>1304322</v>
      </c>
      <c r="C65" s="37" t="s">
        <v>166</v>
      </c>
      <c r="D65" s="38"/>
      <c r="E65" s="39"/>
      <c r="F65" s="38">
        <v>1</v>
      </c>
      <c r="G65" s="39"/>
      <c r="H65" s="38"/>
      <c r="I65" s="39"/>
      <c r="J65" s="38"/>
      <c r="K65" s="39"/>
      <c r="L65" s="38"/>
      <c r="M65" s="39"/>
      <c r="N65" s="38"/>
      <c r="O65" s="39"/>
      <c r="P65" s="38">
        <v>1</v>
      </c>
      <c r="Q65" s="39"/>
      <c r="R65" s="38"/>
      <c r="S65" s="39"/>
      <c r="T65" s="38">
        <v>1</v>
      </c>
      <c r="U65" s="39"/>
      <c r="V65" s="38"/>
      <c r="W65" s="39"/>
      <c r="X65" s="39"/>
      <c r="Y65" s="38"/>
      <c r="Z65" s="39"/>
      <c r="AA65" s="39"/>
      <c r="AB65" s="38"/>
      <c r="AC65" s="39"/>
      <c r="AD65" s="39"/>
      <c r="AE65" s="38"/>
      <c r="AF65" s="39"/>
      <c r="AG65" s="39"/>
      <c r="AH65" s="36">
        <v>1</v>
      </c>
      <c r="AI65" s="36">
        <v>1</v>
      </c>
      <c r="AJ65" s="36"/>
      <c r="AK65" s="36"/>
      <c r="AL65" s="36"/>
      <c r="AM65" s="36"/>
      <c r="AN65" s="36"/>
      <c r="AO65" s="36">
        <v>1</v>
      </c>
      <c r="AP65" s="36"/>
    </row>
    <row r="66" spans="1:42" s="41" customFormat="1" ht="12.75" hidden="1" customHeight="1" x14ac:dyDescent="0.25">
      <c r="A66" s="36">
        <v>59</v>
      </c>
      <c r="B66" s="36">
        <v>1304806</v>
      </c>
      <c r="C66" s="37" t="s">
        <v>131</v>
      </c>
      <c r="D66" s="38"/>
      <c r="E66" s="39"/>
      <c r="F66" s="38"/>
      <c r="G66" s="39"/>
      <c r="H66" s="38">
        <v>1</v>
      </c>
      <c r="I66" s="39"/>
      <c r="J66" s="38"/>
      <c r="K66" s="39"/>
      <c r="L66" s="38"/>
      <c r="M66" s="39"/>
      <c r="N66" s="38">
        <v>1</v>
      </c>
      <c r="O66" s="39"/>
      <c r="P66" s="38">
        <v>1</v>
      </c>
      <c r="Q66" s="39"/>
      <c r="R66" s="38"/>
      <c r="S66" s="39"/>
      <c r="T66" s="38">
        <v>1</v>
      </c>
      <c r="U66" s="39"/>
      <c r="V66" s="38"/>
      <c r="W66" s="39"/>
      <c r="X66" s="39"/>
      <c r="Y66" s="38"/>
      <c r="Z66" s="39"/>
      <c r="AA66" s="39"/>
      <c r="AB66" s="38"/>
      <c r="AC66" s="39"/>
      <c r="AD66" s="39"/>
      <c r="AE66" s="38"/>
      <c r="AF66" s="39"/>
      <c r="AG66" s="39"/>
      <c r="AH66" s="36"/>
      <c r="AI66" s="36">
        <v>1</v>
      </c>
      <c r="AJ66" s="36">
        <v>1</v>
      </c>
      <c r="AK66" s="36"/>
      <c r="AL66" s="36"/>
      <c r="AM66" s="36"/>
      <c r="AN66" s="36"/>
      <c r="AO66" s="36"/>
      <c r="AP66" s="36"/>
    </row>
    <row r="67" spans="1:42" s="41" customFormat="1" ht="12.75" hidden="1" customHeight="1" x14ac:dyDescent="0.25">
      <c r="A67" s="36">
        <v>60</v>
      </c>
      <c r="B67" s="36">
        <v>1304945</v>
      </c>
      <c r="C67" s="37" t="s">
        <v>146</v>
      </c>
      <c r="D67" s="38"/>
      <c r="E67" s="39"/>
      <c r="F67" s="38">
        <v>1</v>
      </c>
      <c r="G67" s="39"/>
      <c r="H67" s="38"/>
      <c r="I67" s="39"/>
      <c r="J67" s="38"/>
      <c r="K67" s="39"/>
      <c r="L67" s="38"/>
      <c r="M67" s="39">
        <v>18</v>
      </c>
      <c r="N67" s="38"/>
      <c r="O67" s="39">
        <v>12</v>
      </c>
      <c r="P67" s="38"/>
      <c r="Q67" s="39">
        <v>24</v>
      </c>
      <c r="R67" s="38"/>
      <c r="S67" s="39"/>
      <c r="T67" s="38"/>
      <c r="U67" s="39">
        <v>18</v>
      </c>
      <c r="V67" s="38"/>
      <c r="W67" s="39"/>
      <c r="X67" s="39"/>
      <c r="Y67" s="38"/>
      <c r="Z67" s="39"/>
      <c r="AA67" s="39"/>
      <c r="AB67" s="38"/>
      <c r="AC67" s="39"/>
      <c r="AD67" s="39"/>
      <c r="AE67" s="38"/>
      <c r="AF67" s="39"/>
      <c r="AG67" s="39"/>
      <c r="AH67" s="36"/>
      <c r="AI67" s="36"/>
      <c r="AJ67" s="36">
        <v>1</v>
      </c>
      <c r="AK67" s="36">
        <v>1</v>
      </c>
      <c r="AL67" s="36"/>
      <c r="AM67" s="36"/>
      <c r="AN67" s="36"/>
      <c r="AO67" s="36"/>
      <c r="AP67" s="36"/>
    </row>
    <row r="68" spans="1:42" s="41" customFormat="1" ht="12.75" hidden="1" customHeight="1" x14ac:dyDescent="0.25">
      <c r="A68" s="36">
        <v>61</v>
      </c>
      <c r="B68" s="36">
        <v>1306753</v>
      </c>
      <c r="C68" s="42" t="s">
        <v>125</v>
      </c>
      <c r="D68" s="38"/>
      <c r="E68" s="39"/>
      <c r="F68" s="38">
        <v>3</v>
      </c>
      <c r="G68" s="39"/>
      <c r="H68" s="38"/>
      <c r="I68" s="39"/>
      <c r="J68" s="38"/>
      <c r="K68" s="39"/>
      <c r="L68" s="38"/>
      <c r="M68" s="39"/>
      <c r="N68" s="38"/>
      <c r="O68" s="39"/>
      <c r="P68" s="38">
        <v>1</v>
      </c>
      <c r="Q68" s="39"/>
      <c r="R68" s="38"/>
      <c r="S68" s="39"/>
      <c r="T68" s="38">
        <v>1</v>
      </c>
      <c r="U68" s="39"/>
      <c r="V68" s="38"/>
      <c r="W68" s="39"/>
      <c r="X68" s="39"/>
      <c r="Y68" s="38"/>
      <c r="Z68" s="39"/>
      <c r="AA68" s="39"/>
      <c r="AB68" s="38"/>
      <c r="AC68" s="39"/>
      <c r="AD68" s="39"/>
      <c r="AE68" s="38"/>
      <c r="AF68" s="39"/>
      <c r="AG68" s="39"/>
      <c r="AH68" s="36">
        <v>1</v>
      </c>
      <c r="AI68" s="36">
        <v>1</v>
      </c>
      <c r="AJ68" s="36">
        <v>1</v>
      </c>
      <c r="AK68" s="36"/>
      <c r="AL68" s="36"/>
      <c r="AM68" s="36"/>
      <c r="AN68" s="36"/>
      <c r="AO68" s="36"/>
      <c r="AP68" s="36"/>
    </row>
    <row r="69" spans="1:42" s="41" customFormat="1" ht="12.75" hidden="1" customHeight="1" x14ac:dyDescent="0.25">
      <c r="A69" s="36">
        <v>62</v>
      </c>
      <c r="B69" s="36">
        <v>1308930</v>
      </c>
      <c r="C69" s="37" t="s">
        <v>119</v>
      </c>
      <c r="D69" s="38"/>
      <c r="E69" s="39"/>
      <c r="F69" s="38"/>
      <c r="G69" s="39"/>
      <c r="H69" s="38">
        <v>1</v>
      </c>
      <c r="I69" s="39"/>
      <c r="J69" s="38"/>
      <c r="K69" s="39"/>
      <c r="L69" s="38"/>
      <c r="M69" s="39"/>
      <c r="N69" s="38"/>
      <c r="O69" s="39"/>
      <c r="P69" s="38">
        <v>1</v>
      </c>
      <c r="Q69" s="39"/>
      <c r="R69" s="38"/>
      <c r="S69" s="39"/>
      <c r="T69" s="38">
        <v>2</v>
      </c>
      <c r="U69" s="39"/>
      <c r="V69" s="38"/>
      <c r="W69" s="39"/>
      <c r="X69" s="39"/>
      <c r="Y69" s="38"/>
      <c r="Z69" s="39"/>
      <c r="AA69" s="39"/>
      <c r="AB69" s="38"/>
      <c r="AC69" s="39"/>
      <c r="AD69" s="39"/>
      <c r="AE69" s="38"/>
      <c r="AF69" s="39"/>
      <c r="AG69" s="39">
        <v>22</v>
      </c>
      <c r="AH69" s="36"/>
      <c r="AI69" s="36">
        <v>1</v>
      </c>
      <c r="AJ69" s="36">
        <v>2</v>
      </c>
      <c r="AK69" s="36"/>
      <c r="AL69" s="36"/>
      <c r="AM69" s="36"/>
      <c r="AN69" s="36"/>
      <c r="AO69" s="36"/>
      <c r="AP69" s="36"/>
    </row>
    <row r="70" spans="1:42" s="41" customFormat="1" ht="12.75" hidden="1" customHeight="1" x14ac:dyDescent="0.25">
      <c r="A70" s="36">
        <v>63</v>
      </c>
      <c r="B70" s="36">
        <v>1308100</v>
      </c>
      <c r="C70" s="37" t="s">
        <v>167</v>
      </c>
      <c r="D70" s="38"/>
      <c r="E70" s="39"/>
      <c r="F70" s="38"/>
      <c r="G70" s="39"/>
      <c r="H70" s="38"/>
      <c r="I70" s="39"/>
      <c r="J70" s="38"/>
      <c r="K70" s="39"/>
      <c r="L70" s="38"/>
      <c r="M70" s="39"/>
      <c r="N70" s="38"/>
      <c r="O70" s="39"/>
      <c r="P70" s="38">
        <v>1</v>
      </c>
      <c r="Q70" s="39"/>
      <c r="R70" s="38"/>
      <c r="S70" s="39"/>
      <c r="T70" s="38">
        <v>1</v>
      </c>
      <c r="U70" s="39"/>
      <c r="V70" s="38"/>
      <c r="W70" s="39"/>
      <c r="X70" s="39"/>
      <c r="Y70" s="38"/>
      <c r="Z70" s="39"/>
      <c r="AA70" s="39"/>
      <c r="AB70" s="38"/>
      <c r="AC70" s="39"/>
      <c r="AD70" s="39"/>
      <c r="AE70" s="38"/>
      <c r="AF70" s="39"/>
      <c r="AG70" s="39">
        <v>11</v>
      </c>
      <c r="AH70" s="36">
        <v>1</v>
      </c>
      <c r="AI70" s="36">
        <v>1</v>
      </c>
      <c r="AJ70" s="36"/>
      <c r="AK70" s="36"/>
      <c r="AL70" s="36"/>
      <c r="AM70" s="36"/>
      <c r="AN70" s="36"/>
      <c r="AO70" s="36"/>
      <c r="AP70" s="36"/>
    </row>
    <row r="71" spans="1:42" s="41" customFormat="1" ht="12.75" hidden="1" customHeight="1" x14ac:dyDescent="0.25">
      <c r="A71" s="36">
        <v>64</v>
      </c>
      <c r="B71" s="36">
        <v>1312346</v>
      </c>
      <c r="C71" s="37" t="s">
        <v>133</v>
      </c>
      <c r="D71" s="38"/>
      <c r="E71" s="39"/>
      <c r="F71" s="38">
        <v>4</v>
      </c>
      <c r="G71" s="39"/>
      <c r="H71" s="38"/>
      <c r="I71" s="39"/>
      <c r="J71" s="38"/>
      <c r="K71" s="39">
        <v>12</v>
      </c>
      <c r="L71" s="38"/>
      <c r="M71" s="39"/>
      <c r="N71" s="38"/>
      <c r="O71" s="39">
        <v>10</v>
      </c>
      <c r="P71" s="38"/>
      <c r="Q71" s="39">
        <v>18</v>
      </c>
      <c r="R71" s="38"/>
      <c r="S71" s="39"/>
      <c r="T71" s="38"/>
      <c r="U71" s="39">
        <v>18</v>
      </c>
      <c r="V71" s="38"/>
      <c r="W71" s="39">
        <v>2</v>
      </c>
      <c r="X71" s="39">
        <v>400</v>
      </c>
      <c r="Y71" s="38"/>
      <c r="Z71" s="39">
        <v>2</v>
      </c>
      <c r="AA71" s="39">
        <v>420</v>
      </c>
      <c r="AB71" s="38"/>
      <c r="AC71" s="39">
        <v>2</v>
      </c>
      <c r="AD71" s="39">
        <v>520</v>
      </c>
      <c r="AE71" s="38"/>
      <c r="AF71" s="39">
        <v>2</v>
      </c>
      <c r="AG71" s="39"/>
      <c r="AH71" s="36"/>
      <c r="AI71" s="36">
        <v>2</v>
      </c>
      <c r="AJ71" s="36">
        <v>1</v>
      </c>
      <c r="AK71" s="36"/>
      <c r="AL71" s="36"/>
      <c r="AM71" s="36"/>
      <c r="AN71" s="36"/>
      <c r="AO71" s="36"/>
      <c r="AP71" s="36"/>
    </row>
    <row r="72" spans="1:42" s="41" customFormat="1" ht="12.75" hidden="1" customHeight="1" x14ac:dyDescent="0.25">
      <c r="A72" s="36">
        <v>65</v>
      </c>
      <c r="B72" s="36">
        <v>1312811</v>
      </c>
      <c r="C72" s="37" t="s">
        <v>144</v>
      </c>
      <c r="D72" s="45"/>
      <c r="E72" s="46"/>
      <c r="F72" s="45"/>
      <c r="G72" s="46"/>
      <c r="H72" s="45"/>
      <c r="I72" s="46"/>
      <c r="J72" s="45">
        <v>1</v>
      </c>
      <c r="K72" s="46"/>
      <c r="L72" s="45"/>
      <c r="M72" s="46"/>
      <c r="N72" s="45">
        <v>1</v>
      </c>
      <c r="O72" s="46"/>
      <c r="P72" s="45">
        <v>1</v>
      </c>
      <c r="Q72" s="46"/>
      <c r="R72" s="45"/>
      <c r="S72" s="46"/>
      <c r="T72" s="45">
        <v>1</v>
      </c>
      <c r="U72" s="46"/>
      <c r="V72" s="45"/>
      <c r="W72" s="46"/>
      <c r="X72" s="39"/>
      <c r="Y72" s="45"/>
      <c r="Z72" s="46"/>
      <c r="AA72" s="46"/>
      <c r="AB72" s="45"/>
      <c r="AC72" s="46"/>
      <c r="AD72" s="46"/>
      <c r="AE72" s="45"/>
      <c r="AF72" s="46"/>
      <c r="AG72" s="46"/>
      <c r="AH72" s="47"/>
      <c r="AI72" s="47">
        <v>1</v>
      </c>
      <c r="AJ72" s="47"/>
      <c r="AK72" s="47"/>
      <c r="AL72" s="47"/>
      <c r="AM72" s="47"/>
      <c r="AN72" s="47"/>
      <c r="AO72" s="47">
        <v>1</v>
      </c>
      <c r="AP72" s="47"/>
    </row>
    <row r="73" spans="1:42" s="41" customFormat="1" ht="12.75" hidden="1" customHeight="1" x14ac:dyDescent="0.25">
      <c r="A73" s="36">
        <v>66</v>
      </c>
      <c r="B73" s="36">
        <v>1312010</v>
      </c>
      <c r="C73" s="37" t="s">
        <v>142</v>
      </c>
      <c r="D73" s="38"/>
      <c r="E73" s="39"/>
      <c r="F73" s="38">
        <v>2</v>
      </c>
      <c r="G73" s="39"/>
      <c r="H73" s="38">
        <v>1</v>
      </c>
      <c r="I73" s="39"/>
      <c r="J73" s="38"/>
      <c r="K73" s="39"/>
      <c r="L73" s="38">
        <v>1</v>
      </c>
      <c r="M73" s="39"/>
      <c r="N73" s="38">
        <v>1</v>
      </c>
      <c r="O73" s="39"/>
      <c r="P73" s="38"/>
      <c r="Q73" s="39"/>
      <c r="R73" s="38"/>
      <c r="S73" s="39"/>
      <c r="T73" s="38"/>
      <c r="U73" s="39"/>
      <c r="V73" s="38"/>
      <c r="W73" s="39"/>
      <c r="X73" s="39"/>
      <c r="Y73" s="38"/>
      <c r="Z73" s="39"/>
      <c r="AA73" s="39"/>
      <c r="AB73" s="38"/>
      <c r="AC73" s="39"/>
      <c r="AD73" s="39"/>
      <c r="AE73" s="38"/>
      <c r="AF73" s="39"/>
      <c r="AG73" s="39"/>
      <c r="AH73" s="36"/>
      <c r="AI73" s="36">
        <v>1</v>
      </c>
      <c r="AJ73" s="36"/>
      <c r="AK73" s="36"/>
      <c r="AL73" s="36"/>
      <c r="AM73" s="36"/>
      <c r="AN73" s="36"/>
      <c r="AO73" s="36"/>
      <c r="AP73" s="36"/>
    </row>
    <row r="74" spans="1:42" s="41" customFormat="1" ht="12.75" hidden="1" customHeight="1" x14ac:dyDescent="0.25">
      <c r="A74" s="36">
        <v>67</v>
      </c>
      <c r="B74" s="36">
        <v>1312289</v>
      </c>
      <c r="C74" s="37" t="s">
        <v>141</v>
      </c>
      <c r="D74" s="38"/>
      <c r="E74" s="39"/>
      <c r="F74" s="38">
        <v>1</v>
      </c>
      <c r="G74" s="39"/>
      <c r="H74" s="38"/>
      <c r="I74" s="39"/>
      <c r="J74" s="38"/>
      <c r="K74" s="39"/>
      <c r="L74" s="38"/>
      <c r="M74" s="39"/>
      <c r="N74" s="38"/>
      <c r="O74" s="39"/>
      <c r="P74" s="38"/>
      <c r="Q74" s="39"/>
      <c r="R74" s="38"/>
      <c r="S74" s="39"/>
      <c r="T74" s="38">
        <v>1</v>
      </c>
      <c r="U74" s="39"/>
      <c r="V74" s="38"/>
      <c r="W74" s="39"/>
      <c r="X74" s="39"/>
      <c r="Y74" s="38"/>
      <c r="Z74" s="39"/>
      <c r="AA74" s="46"/>
      <c r="AB74" s="38"/>
      <c r="AC74" s="39"/>
      <c r="AD74" s="46"/>
      <c r="AE74" s="38"/>
      <c r="AF74" s="39"/>
      <c r="AG74" s="39"/>
      <c r="AH74" s="36"/>
      <c r="AI74" s="36">
        <v>1</v>
      </c>
      <c r="AJ74" s="36"/>
      <c r="AK74" s="36">
        <v>1</v>
      </c>
      <c r="AL74" s="36"/>
      <c r="AM74" s="36"/>
      <c r="AN74" s="36"/>
      <c r="AO74" s="36"/>
      <c r="AP74" s="36"/>
    </row>
    <row r="75" spans="1:42" s="41" customFormat="1" ht="12.75" hidden="1" customHeight="1" x14ac:dyDescent="0.25">
      <c r="A75" s="36">
        <v>68</v>
      </c>
      <c r="B75" s="36">
        <v>1312225</v>
      </c>
      <c r="C75" s="37" t="s">
        <v>109</v>
      </c>
      <c r="D75" s="38"/>
      <c r="E75" s="39"/>
      <c r="F75" s="38">
        <v>2</v>
      </c>
      <c r="G75" s="39"/>
      <c r="H75" s="38"/>
      <c r="I75" s="39"/>
      <c r="J75" s="38"/>
      <c r="K75" s="39"/>
      <c r="L75" s="38"/>
      <c r="M75" s="39"/>
      <c r="N75" s="38"/>
      <c r="O75" s="39"/>
      <c r="P75" s="38">
        <v>2</v>
      </c>
      <c r="Q75" s="39"/>
      <c r="R75" s="38"/>
      <c r="S75" s="39"/>
      <c r="T75" s="38">
        <v>2</v>
      </c>
      <c r="U75" s="39"/>
      <c r="V75" s="38"/>
      <c r="W75" s="39"/>
      <c r="X75" s="39"/>
      <c r="Y75" s="38"/>
      <c r="Z75" s="39"/>
      <c r="AA75" s="39"/>
      <c r="AB75" s="38"/>
      <c r="AC75" s="39"/>
      <c r="AD75" s="39"/>
      <c r="AE75" s="38"/>
      <c r="AF75" s="39"/>
      <c r="AG75" s="39"/>
      <c r="AH75" s="36"/>
      <c r="AI75" s="36"/>
      <c r="AJ75" s="36"/>
      <c r="AK75" s="36">
        <v>1</v>
      </c>
      <c r="AL75" s="36"/>
      <c r="AM75" s="36"/>
      <c r="AN75" s="36"/>
      <c r="AO75" s="36"/>
      <c r="AP75" s="36"/>
    </row>
    <row r="76" spans="1:42" s="41" customFormat="1" ht="12.75" hidden="1" customHeight="1" x14ac:dyDescent="0.25">
      <c r="A76" s="36">
        <v>69</v>
      </c>
      <c r="B76" s="36">
        <v>1317564</v>
      </c>
      <c r="C76" s="37" t="s">
        <v>132</v>
      </c>
      <c r="D76" s="38"/>
      <c r="E76" s="39"/>
      <c r="F76" s="38">
        <v>1</v>
      </c>
      <c r="G76" s="39"/>
      <c r="H76" s="38"/>
      <c r="I76" s="39"/>
      <c r="J76" s="38"/>
      <c r="K76" s="39">
        <v>11</v>
      </c>
      <c r="L76" s="38"/>
      <c r="M76" s="39"/>
      <c r="N76" s="38"/>
      <c r="O76" s="39"/>
      <c r="P76" s="38"/>
      <c r="Q76" s="39">
        <v>11</v>
      </c>
      <c r="R76" s="38"/>
      <c r="S76" s="39"/>
      <c r="T76" s="38">
        <v>1</v>
      </c>
      <c r="U76" s="39"/>
      <c r="V76" s="38"/>
      <c r="W76" s="39"/>
      <c r="X76" s="39"/>
      <c r="Y76" s="38"/>
      <c r="Z76" s="39"/>
      <c r="AA76" s="39"/>
      <c r="AB76" s="38"/>
      <c r="AC76" s="39"/>
      <c r="AD76" s="39"/>
      <c r="AE76" s="38"/>
      <c r="AF76" s="39"/>
      <c r="AG76" s="39"/>
      <c r="AH76" s="36">
        <v>1</v>
      </c>
      <c r="AI76" s="36"/>
      <c r="AJ76" s="36">
        <v>1</v>
      </c>
      <c r="AK76" s="36"/>
      <c r="AL76" s="36"/>
      <c r="AM76" s="36"/>
      <c r="AN76" s="36"/>
      <c r="AO76" s="36">
        <v>1</v>
      </c>
      <c r="AP76" s="36"/>
    </row>
    <row r="77" spans="1:42" s="41" customFormat="1" ht="12.75" hidden="1" customHeight="1" x14ac:dyDescent="0.25">
      <c r="A77" s="36">
        <v>70</v>
      </c>
      <c r="B77" s="36">
        <v>1317811</v>
      </c>
      <c r="C77" s="37" t="s">
        <v>113</v>
      </c>
      <c r="D77" s="38"/>
      <c r="E77" s="39"/>
      <c r="F77" s="38">
        <v>3</v>
      </c>
      <c r="G77" s="39"/>
      <c r="H77" s="38"/>
      <c r="I77" s="39"/>
      <c r="J77" s="38"/>
      <c r="K77" s="39"/>
      <c r="L77" s="38">
        <v>1</v>
      </c>
      <c r="M77" s="39"/>
      <c r="N77" s="38"/>
      <c r="O77" s="39"/>
      <c r="P77" s="38">
        <v>1</v>
      </c>
      <c r="Q77" s="39"/>
      <c r="R77" s="38"/>
      <c r="S77" s="39"/>
      <c r="T77" s="38">
        <v>1</v>
      </c>
      <c r="U77" s="39"/>
      <c r="V77" s="38"/>
      <c r="W77" s="39"/>
      <c r="X77" s="39"/>
      <c r="Y77" s="38"/>
      <c r="Z77" s="39"/>
      <c r="AA77" s="39"/>
      <c r="AB77" s="38"/>
      <c r="AC77" s="39"/>
      <c r="AD77" s="39"/>
      <c r="AE77" s="38"/>
      <c r="AF77" s="39"/>
      <c r="AG77" s="39">
        <v>22</v>
      </c>
      <c r="AH77" s="36"/>
      <c r="AI77" s="36">
        <v>1</v>
      </c>
      <c r="AJ77" s="36">
        <v>1</v>
      </c>
      <c r="AK77" s="36">
        <v>1</v>
      </c>
      <c r="AL77" s="36"/>
      <c r="AM77" s="36"/>
      <c r="AN77" s="36"/>
      <c r="AO77" s="36"/>
      <c r="AP77" s="36"/>
    </row>
    <row r="78" spans="1:42" s="41" customFormat="1" ht="12.75" hidden="1" customHeight="1" x14ac:dyDescent="0.25">
      <c r="A78" s="36">
        <v>71</v>
      </c>
      <c r="B78" s="36">
        <v>1311754</v>
      </c>
      <c r="C78" s="37" t="s">
        <v>122</v>
      </c>
      <c r="D78" s="38"/>
      <c r="E78" s="39"/>
      <c r="F78" s="38">
        <v>1</v>
      </c>
      <c r="G78" s="39"/>
      <c r="H78" s="38"/>
      <c r="I78" s="39"/>
      <c r="J78" s="38"/>
      <c r="K78" s="39"/>
      <c r="L78" s="38"/>
      <c r="M78" s="39"/>
      <c r="N78" s="38"/>
      <c r="O78" s="39"/>
      <c r="P78" s="38">
        <v>2</v>
      </c>
      <c r="Q78" s="39"/>
      <c r="R78" s="38"/>
      <c r="S78" s="39"/>
      <c r="T78" s="38">
        <v>2</v>
      </c>
      <c r="U78" s="39"/>
      <c r="V78" s="38"/>
      <c r="W78" s="39"/>
      <c r="X78" s="39"/>
      <c r="Y78" s="38"/>
      <c r="Z78" s="39"/>
      <c r="AA78" s="39"/>
      <c r="AB78" s="38"/>
      <c r="AC78" s="39"/>
      <c r="AD78" s="39"/>
      <c r="AE78" s="38"/>
      <c r="AF78" s="39"/>
      <c r="AG78" s="39"/>
      <c r="AH78" s="36">
        <v>1</v>
      </c>
      <c r="AI78" s="36"/>
      <c r="AJ78" s="36"/>
      <c r="AK78" s="36"/>
      <c r="AL78" s="36"/>
      <c r="AM78" s="36"/>
      <c r="AN78" s="36"/>
      <c r="AO78" s="36"/>
      <c r="AP78" s="36"/>
    </row>
    <row r="79" spans="1:42" s="41" customFormat="1" ht="12.75" hidden="1" customHeight="1" x14ac:dyDescent="0.25">
      <c r="A79" s="36">
        <v>72</v>
      </c>
      <c r="B79" s="36">
        <v>1311212</v>
      </c>
      <c r="C79" s="37" t="s">
        <v>135</v>
      </c>
      <c r="D79" s="38"/>
      <c r="E79" s="39"/>
      <c r="F79" s="38">
        <v>1</v>
      </c>
      <c r="G79" s="39"/>
      <c r="H79" s="38"/>
      <c r="I79" s="39"/>
      <c r="J79" s="38">
        <v>1</v>
      </c>
      <c r="K79" s="39"/>
      <c r="L79" s="38"/>
      <c r="M79" s="39"/>
      <c r="N79" s="38">
        <v>1</v>
      </c>
      <c r="O79" s="39"/>
      <c r="P79" s="38">
        <v>1</v>
      </c>
      <c r="Q79" s="39"/>
      <c r="R79" s="38"/>
      <c r="S79" s="39"/>
      <c r="T79" s="38">
        <v>1</v>
      </c>
      <c r="U79" s="39"/>
      <c r="V79" s="38"/>
      <c r="W79" s="39"/>
      <c r="X79" s="39"/>
      <c r="Y79" s="38"/>
      <c r="Z79" s="39"/>
      <c r="AA79" s="39"/>
      <c r="AB79" s="38"/>
      <c r="AC79" s="39"/>
      <c r="AD79" s="39"/>
      <c r="AE79" s="38"/>
      <c r="AF79" s="39"/>
      <c r="AG79" s="39"/>
      <c r="AH79" s="36">
        <v>2</v>
      </c>
      <c r="AI79" s="36"/>
      <c r="AJ79" s="36"/>
      <c r="AK79" s="36"/>
      <c r="AL79" s="36"/>
      <c r="AM79" s="36"/>
      <c r="AN79" s="36"/>
      <c r="AO79" s="36"/>
      <c r="AP79" s="36"/>
    </row>
    <row r="80" spans="1:42" s="41" customFormat="1" ht="12.75" hidden="1" customHeight="1" x14ac:dyDescent="0.25">
      <c r="A80" s="36">
        <v>73</v>
      </c>
      <c r="B80" s="36">
        <v>1609085</v>
      </c>
      <c r="C80" s="37" t="s">
        <v>120</v>
      </c>
      <c r="D80" s="38"/>
      <c r="E80" s="39"/>
      <c r="F80" s="38">
        <v>1</v>
      </c>
      <c r="G80" s="39"/>
      <c r="H80" s="38"/>
      <c r="I80" s="39"/>
      <c r="J80" s="38"/>
      <c r="K80" s="39"/>
      <c r="L80" s="38"/>
      <c r="M80" s="39"/>
      <c r="N80" s="38"/>
      <c r="O80" s="39"/>
      <c r="P80" s="38">
        <v>1</v>
      </c>
      <c r="Q80" s="39"/>
      <c r="R80" s="38"/>
      <c r="S80" s="39"/>
      <c r="T80" s="38">
        <v>1</v>
      </c>
      <c r="U80" s="39"/>
      <c r="V80" s="38"/>
      <c r="W80" s="39"/>
      <c r="X80" s="39"/>
      <c r="Y80" s="38"/>
      <c r="Z80" s="39"/>
      <c r="AA80" s="39"/>
      <c r="AB80" s="38"/>
      <c r="AC80" s="39"/>
      <c r="AD80" s="39"/>
      <c r="AE80" s="38"/>
      <c r="AF80" s="39"/>
      <c r="AG80" s="39"/>
      <c r="AH80" s="36">
        <v>1</v>
      </c>
      <c r="AI80" s="36"/>
      <c r="AJ80" s="36"/>
      <c r="AK80" s="36"/>
      <c r="AL80" s="36"/>
      <c r="AM80" s="36">
        <v>1</v>
      </c>
      <c r="AN80" s="36"/>
      <c r="AO80" s="36"/>
      <c r="AP80" s="36"/>
    </row>
    <row r="81" spans="1:42" s="41" customFormat="1" ht="12.75" hidden="1" customHeight="1" x14ac:dyDescent="0.25">
      <c r="A81" s="36">
        <v>74</v>
      </c>
      <c r="B81" s="36">
        <v>1704848</v>
      </c>
      <c r="C81" s="37" t="s">
        <v>171</v>
      </c>
      <c r="D81" s="38"/>
      <c r="E81" s="39"/>
      <c r="F81" s="38">
        <v>1</v>
      </c>
      <c r="G81" s="39"/>
      <c r="H81" s="38"/>
      <c r="I81" s="39"/>
      <c r="J81" s="38"/>
      <c r="K81" s="39"/>
      <c r="L81" s="38"/>
      <c r="M81" s="39"/>
      <c r="N81" s="38"/>
      <c r="O81" s="39"/>
      <c r="P81" s="38">
        <v>1</v>
      </c>
      <c r="Q81" s="39"/>
      <c r="R81" s="38"/>
      <c r="S81" s="39"/>
      <c r="T81" s="38">
        <v>1</v>
      </c>
      <c r="U81" s="39"/>
      <c r="V81" s="38"/>
      <c r="W81" s="39"/>
      <c r="X81" s="39"/>
      <c r="Y81" s="38"/>
      <c r="Z81" s="39"/>
      <c r="AA81" s="39"/>
      <c r="AB81" s="38"/>
      <c r="AC81" s="39"/>
      <c r="AD81" s="39"/>
      <c r="AE81" s="38"/>
      <c r="AF81" s="39"/>
      <c r="AG81" s="39"/>
      <c r="AH81" s="36">
        <v>1</v>
      </c>
      <c r="AI81" s="36"/>
      <c r="AJ81" s="36"/>
      <c r="AK81" s="36"/>
      <c r="AL81" s="36"/>
      <c r="AM81" s="36"/>
      <c r="AN81" s="36"/>
      <c r="AO81" s="36"/>
      <c r="AP81" s="36"/>
    </row>
    <row r="82" spans="1:42" s="41" customFormat="1" ht="12.75" hidden="1" customHeight="1" x14ac:dyDescent="0.25">
      <c r="A82" s="36">
        <v>75</v>
      </c>
      <c r="B82" s="36">
        <v>1707142</v>
      </c>
      <c r="C82" s="37" t="s">
        <v>121</v>
      </c>
      <c r="D82" s="38"/>
      <c r="E82" s="39"/>
      <c r="F82" s="38"/>
      <c r="G82" s="39"/>
      <c r="H82" s="38"/>
      <c r="I82" s="39"/>
      <c r="J82" s="38"/>
      <c r="K82" s="39"/>
      <c r="L82" s="38"/>
      <c r="M82" s="39"/>
      <c r="N82" s="38"/>
      <c r="O82" s="39"/>
      <c r="P82" s="38">
        <v>1</v>
      </c>
      <c r="Q82" s="39"/>
      <c r="R82" s="38"/>
      <c r="S82" s="39"/>
      <c r="T82" s="38">
        <v>1</v>
      </c>
      <c r="U82" s="39"/>
      <c r="V82" s="38">
        <v>1</v>
      </c>
      <c r="W82" s="39"/>
      <c r="X82" s="39"/>
      <c r="Y82" s="38"/>
      <c r="Z82" s="39"/>
      <c r="AA82" s="39"/>
      <c r="AB82" s="38"/>
      <c r="AC82" s="39"/>
      <c r="AD82" s="39"/>
      <c r="AE82" s="38"/>
      <c r="AF82" s="39"/>
      <c r="AG82" s="39"/>
      <c r="AH82" s="36">
        <v>1</v>
      </c>
      <c r="AI82" s="36"/>
      <c r="AJ82" s="36"/>
      <c r="AK82" s="36"/>
      <c r="AL82" s="36"/>
      <c r="AM82" s="36"/>
      <c r="AN82" s="36"/>
      <c r="AO82" s="36"/>
      <c r="AP82" s="36"/>
    </row>
    <row r="83" spans="1:42" s="41" customFormat="1" ht="12.75" hidden="1" customHeight="1" x14ac:dyDescent="0.25">
      <c r="A83" s="36">
        <v>76</v>
      </c>
      <c r="B83" s="36">
        <v>1708193</v>
      </c>
      <c r="C83" s="37" t="s">
        <v>140</v>
      </c>
      <c r="D83" s="38"/>
      <c r="E83" s="39"/>
      <c r="F83" s="38">
        <v>4</v>
      </c>
      <c r="G83" s="39"/>
      <c r="H83" s="38"/>
      <c r="I83" s="39"/>
      <c r="J83" s="38"/>
      <c r="K83" s="39"/>
      <c r="L83" s="38">
        <v>1</v>
      </c>
      <c r="M83" s="39"/>
      <c r="N83" s="38">
        <v>2</v>
      </c>
      <c r="O83" s="39"/>
      <c r="P83" s="38"/>
      <c r="Q83" s="39"/>
      <c r="R83" s="38"/>
      <c r="S83" s="39"/>
      <c r="T83" s="38">
        <v>2</v>
      </c>
      <c r="U83" s="39"/>
      <c r="V83" s="38"/>
      <c r="W83" s="39"/>
      <c r="X83" s="39"/>
      <c r="Y83" s="38"/>
      <c r="Z83" s="39"/>
      <c r="AA83" s="39"/>
      <c r="AB83" s="38"/>
      <c r="AC83" s="39"/>
      <c r="AD83" s="39"/>
      <c r="AE83" s="38"/>
      <c r="AF83" s="39"/>
      <c r="AG83" s="39"/>
      <c r="AH83" s="36">
        <v>1</v>
      </c>
      <c r="AI83" s="36"/>
      <c r="AJ83" s="36"/>
      <c r="AK83" s="36"/>
      <c r="AL83" s="36"/>
      <c r="AM83" s="36"/>
      <c r="AN83" s="36"/>
      <c r="AO83" s="36"/>
      <c r="AP83" s="36"/>
    </row>
    <row r="84" spans="1:42" s="41" customFormat="1" ht="12.75" hidden="1" customHeight="1" x14ac:dyDescent="0.25">
      <c r="A84" s="36">
        <v>77</v>
      </c>
      <c r="B84" s="36">
        <v>1714183</v>
      </c>
      <c r="C84" s="37" t="s">
        <v>114</v>
      </c>
      <c r="D84" s="38"/>
      <c r="E84" s="39"/>
      <c r="F84" s="38">
        <v>2</v>
      </c>
      <c r="G84" s="39"/>
      <c r="H84" s="38"/>
      <c r="I84" s="39"/>
      <c r="J84" s="38"/>
      <c r="K84" s="39">
        <v>10</v>
      </c>
      <c r="L84" s="38"/>
      <c r="M84" s="39"/>
      <c r="N84" s="38"/>
      <c r="O84" s="39">
        <v>10</v>
      </c>
      <c r="P84" s="38"/>
      <c r="Q84" s="39">
        <v>12</v>
      </c>
      <c r="R84" s="38"/>
      <c r="S84" s="39"/>
      <c r="T84" s="38"/>
      <c r="U84" s="39">
        <v>12</v>
      </c>
      <c r="V84" s="38"/>
      <c r="W84" s="39"/>
      <c r="X84" s="39"/>
      <c r="Y84" s="38"/>
      <c r="Z84" s="39"/>
      <c r="AA84" s="39"/>
      <c r="AB84" s="38"/>
      <c r="AC84" s="39"/>
      <c r="AD84" s="39"/>
      <c r="AE84" s="38"/>
      <c r="AF84" s="39"/>
      <c r="AG84" s="39">
        <v>44</v>
      </c>
      <c r="AH84" s="36">
        <v>1</v>
      </c>
      <c r="AI84" s="36">
        <v>1</v>
      </c>
      <c r="AJ84" s="36"/>
      <c r="AK84" s="36"/>
      <c r="AL84" s="36"/>
      <c r="AM84" s="36"/>
      <c r="AN84" s="36"/>
      <c r="AO84" s="52">
        <v>1</v>
      </c>
      <c r="AP84" s="36"/>
    </row>
    <row r="85" spans="1:42" s="41" customFormat="1" ht="12.75" hidden="1" customHeight="1" x14ac:dyDescent="0.25">
      <c r="A85" s="36">
        <v>78</v>
      </c>
      <c r="B85" s="36">
        <v>1312958</v>
      </c>
      <c r="C85" s="37" t="s">
        <v>145</v>
      </c>
      <c r="D85" s="38"/>
      <c r="E85" s="39"/>
      <c r="F85" s="38">
        <v>2</v>
      </c>
      <c r="G85" s="39"/>
      <c r="H85" s="38"/>
      <c r="I85" s="39"/>
      <c r="J85" s="38"/>
      <c r="K85" s="39"/>
      <c r="L85" s="38"/>
      <c r="M85" s="39"/>
      <c r="N85" s="38"/>
      <c r="O85" s="39"/>
      <c r="P85" s="38">
        <v>2</v>
      </c>
      <c r="Q85" s="39"/>
      <c r="R85" s="38"/>
      <c r="S85" s="39"/>
      <c r="T85" s="38">
        <v>2</v>
      </c>
      <c r="U85" s="39"/>
      <c r="V85" s="38"/>
      <c r="W85" s="39"/>
      <c r="X85" s="39"/>
      <c r="Y85" s="38"/>
      <c r="Z85" s="39"/>
      <c r="AA85" s="39"/>
      <c r="AB85" s="38"/>
      <c r="AC85" s="39"/>
      <c r="AD85" s="39"/>
      <c r="AE85" s="38"/>
      <c r="AF85" s="39"/>
      <c r="AG85" s="39"/>
      <c r="AH85" s="36">
        <v>1</v>
      </c>
      <c r="AI85" s="36">
        <v>1</v>
      </c>
      <c r="AJ85" s="36">
        <v>1</v>
      </c>
      <c r="AK85" s="36"/>
      <c r="AL85" s="36">
        <v>1</v>
      </c>
      <c r="AM85" s="36"/>
      <c r="AN85" s="36"/>
      <c r="AO85" s="36"/>
      <c r="AP85" s="36"/>
    </row>
    <row r="86" spans="1:42" s="41" customFormat="1" ht="12.75" hidden="1" customHeight="1" x14ac:dyDescent="0.25">
      <c r="A86" s="36">
        <v>79</v>
      </c>
      <c r="B86" s="36">
        <v>1312658</v>
      </c>
      <c r="C86" s="37" t="s">
        <v>108</v>
      </c>
      <c r="D86" s="38"/>
      <c r="E86" s="39"/>
      <c r="F86" s="38">
        <v>2</v>
      </c>
      <c r="G86" s="39"/>
      <c r="H86" s="38"/>
      <c r="I86" s="39"/>
      <c r="J86" s="38"/>
      <c r="K86" s="39"/>
      <c r="L86" s="38"/>
      <c r="M86" s="39"/>
      <c r="N86" s="38"/>
      <c r="O86" s="39"/>
      <c r="P86" s="38">
        <v>1</v>
      </c>
      <c r="Q86" s="39"/>
      <c r="R86" s="38"/>
      <c r="S86" s="39"/>
      <c r="T86" s="38">
        <v>2</v>
      </c>
      <c r="U86" s="39"/>
      <c r="V86" s="38"/>
      <c r="W86" s="39"/>
      <c r="X86" s="39"/>
      <c r="Y86" s="38"/>
      <c r="Z86" s="39"/>
      <c r="AA86" s="39"/>
      <c r="AB86" s="38"/>
      <c r="AC86" s="39"/>
      <c r="AD86" s="39"/>
      <c r="AE86" s="38"/>
      <c r="AF86" s="39"/>
      <c r="AG86" s="39">
        <v>22</v>
      </c>
      <c r="AH86" s="36">
        <v>2</v>
      </c>
      <c r="AI86" s="36">
        <v>2</v>
      </c>
      <c r="AJ86" s="36">
        <v>1</v>
      </c>
      <c r="AK86" s="36"/>
      <c r="AL86" s="36"/>
      <c r="AM86" s="36"/>
      <c r="AN86" s="36"/>
      <c r="AO86" s="36"/>
      <c r="AP86" s="36"/>
    </row>
    <row r="87" spans="1:42" s="41" customFormat="1" ht="12.75" hidden="1" customHeight="1" x14ac:dyDescent="0.25">
      <c r="A87" s="36">
        <v>80</v>
      </c>
      <c r="B87" s="36">
        <v>101607</v>
      </c>
      <c r="C87" s="37" t="s">
        <v>62</v>
      </c>
      <c r="D87" s="38"/>
      <c r="E87" s="39"/>
      <c r="F87" s="38">
        <v>1</v>
      </c>
      <c r="G87" s="39"/>
      <c r="H87" s="38"/>
      <c r="I87" s="39"/>
      <c r="J87" s="38"/>
      <c r="K87" s="39"/>
      <c r="L87" s="38"/>
      <c r="M87" s="39"/>
      <c r="N87" s="38"/>
      <c r="O87" s="39">
        <v>11</v>
      </c>
      <c r="P87" s="38"/>
      <c r="Q87" s="39">
        <v>11</v>
      </c>
      <c r="R87" s="38"/>
      <c r="S87" s="39">
        <v>11</v>
      </c>
      <c r="T87" s="38"/>
      <c r="U87" s="39">
        <v>11</v>
      </c>
      <c r="V87" s="38"/>
      <c r="W87" s="39"/>
      <c r="X87" s="39"/>
      <c r="Y87" s="38"/>
      <c r="Z87" s="39"/>
      <c r="AA87" s="39"/>
      <c r="AB87" s="38"/>
      <c r="AC87" s="39"/>
      <c r="AD87" s="39"/>
      <c r="AE87" s="38"/>
      <c r="AF87" s="39"/>
      <c r="AG87" s="39"/>
      <c r="AH87" s="36">
        <v>1</v>
      </c>
      <c r="AI87" s="36">
        <v>0.5</v>
      </c>
      <c r="AJ87" s="36"/>
      <c r="AK87" s="36">
        <v>0.5</v>
      </c>
      <c r="AL87" s="36"/>
      <c r="AM87" s="36"/>
      <c r="AN87" s="36"/>
      <c r="AO87" s="36"/>
      <c r="AP87" s="36"/>
    </row>
    <row r="88" spans="1:42" s="41" customFormat="1" ht="12.75" hidden="1" customHeight="1" x14ac:dyDescent="0.25">
      <c r="A88" s="36">
        <v>81</v>
      </c>
      <c r="B88" s="36">
        <v>1009142</v>
      </c>
      <c r="C88" s="37" t="s">
        <v>59</v>
      </c>
      <c r="D88" s="38"/>
      <c r="E88" s="39"/>
      <c r="F88" s="45"/>
      <c r="G88" s="39"/>
      <c r="H88" s="45"/>
      <c r="I88" s="39"/>
      <c r="J88" s="45"/>
      <c r="K88" s="39"/>
      <c r="L88" s="38">
        <v>2</v>
      </c>
      <c r="M88" s="39"/>
      <c r="N88" s="38">
        <v>2</v>
      </c>
      <c r="O88" s="46"/>
      <c r="P88" s="45"/>
      <c r="Q88" s="46"/>
      <c r="R88" s="45"/>
      <c r="S88" s="46"/>
      <c r="T88" s="45">
        <v>1</v>
      </c>
      <c r="U88" s="46"/>
      <c r="V88" s="45"/>
      <c r="W88" s="46"/>
      <c r="X88" s="39"/>
      <c r="Y88" s="38"/>
      <c r="Z88" s="39"/>
      <c r="AA88" s="39"/>
      <c r="AB88" s="38"/>
      <c r="AC88" s="39"/>
      <c r="AD88" s="39"/>
      <c r="AE88" s="38"/>
      <c r="AF88" s="39"/>
      <c r="AG88" s="46"/>
      <c r="AH88" s="47"/>
      <c r="AI88" s="47">
        <v>1</v>
      </c>
      <c r="AJ88" s="47"/>
      <c r="AK88" s="47"/>
      <c r="AL88" s="47">
        <v>1</v>
      </c>
      <c r="AM88" s="47"/>
      <c r="AN88" s="47"/>
      <c r="AO88" s="47"/>
      <c r="AP88" s="47"/>
    </row>
    <row r="89" spans="1:42" s="41" customFormat="1" ht="12.75" hidden="1" customHeight="1" x14ac:dyDescent="0.25">
      <c r="A89" s="36">
        <v>82</v>
      </c>
      <c r="B89" s="36">
        <v>1816332</v>
      </c>
      <c r="C89" s="37" t="s">
        <v>61</v>
      </c>
      <c r="D89" s="38"/>
      <c r="E89" s="39"/>
      <c r="F89" s="38"/>
      <c r="G89" s="39">
        <v>15</v>
      </c>
      <c r="H89" s="38"/>
      <c r="I89" s="39"/>
      <c r="J89" s="38"/>
      <c r="K89" s="39"/>
      <c r="L89" s="38"/>
      <c r="M89" s="39"/>
      <c r="N89" s="38"/>
      <c r="O89" s="39"/>
      <c r="P89" s="38"/>
      <c r="Q89" s="39">
        <v>16</v>
      </c>
      <c r="R89" s="38"/>
      <c r="S89" s="39">
        <v>10</v>
      </c>
      <c r="T89" s="38">
        <v>1</v>
      </c>
      <c r="U89" s="39"/>
      <c r="V89" s="38"/>
      <c r="W89" s="39"/>
      <c r="X89" s="39"/>
      <c r="Y89" s="38"/>
      <c r="Z89" s="39"/>
      <c r="AA89" s="39"/>
      <c r="AB89" s="38"/>
      <c r="AC89" s="39"/>
      <c r="AD89" s="39"/>
      <c r="AE89" s="38"/>
      <c r="AF89" s="39"/>
      <c r="AG89" s="39"/>
      <c r="AH89" s="36">
        <v>0.5</v>
      </c>
      <c r="AI89" s="36"/>
      <c r="AJ89" s="36"/>
      <c r="AK89" s="36"/>
      <c r="AL89" s="36">
        <v>0.5</v>
      </c>
      <c r="AM89" s="36"/>
      <c r="AN89" s="36"/>
      <c r="AO89" s="36"/>
      <c r="AP89" s="36"/>
    </row>
    <row r="90" spans="1:42" s="41" customFormat="1" ht="12.75" hidden="1" customHeight="1" x14ac:dyDescent="0.25">
      <c r="A90" s="36">
        <v>83</v>
      </c>
      <c r="B90" s="36">
        <v>612842</v>
      </c>
      <c r="C90" s="37" t="s">
        <v>156</v>
      </c>
      <c r="D90" s="38"/>
      <c r="E90" s="39"/>
      <c r="F90" s="38">
        <v>1</v>
      </c>
      <c r="G90" s="39"/>
      <c r="H90" s="38"/>
      <c r="I90" s="39"/>
      <c r="J90" s="38"/>
      <c r="K90" s="39"/>
      <c r="L90" s="38"/>
      <c r="M90" s="39"/>
      <c r="N90" s="38"/>
      <c r="O90" s="39"/>
      <c r="P90" s="38"/>
      <c r="Q90" s="39">
        <v>11</v>
      </c>
      <c r="R90" s="38"/>
      <c r="S90" s="39"/>
      <c r="T90" s="38"/>
      <c r="U90" s="39">
        <v>11</v>
      </c>
      <c r="V90" s="38"/>
      <c r="W90" s="39"/>
      <c r="X90" s="39"/>
      <c r="Y90" s="38"/>
      <c r="Z90" s="39"/>
      <c r="AA90" s="39"/>
      <c r="AB90" s="38"/>
      <c r="AC90" s="39"/>
      <c r="AD90" s="39"/>
      <c r="AE90" s="38"/>
      <c r="AF90" s="39"/>
      <c r="AG90" s="39"/>
      <c r="AH90" s="36"/>
      <c r="AI90" s="36"/>
      <c r="AJ90" s="36">
        <v>1</v>
      </c>
      <c r="AK90" s="36"/>
      <c r="AL90" s="36"/>
      <c r="AM90" s="36"/>
      <c r="AN90" s="36"/>
      <c r="AO90" s="36"/>
      <c r="AP90" s="36"/>
    </row>
    <row r="91" spans="1:42" s="41" customFormat="1" ht="12.75" hidden="1" customHeight="1" x14ac:dyDescent="0.25">
      <c r="A91" s="36">
        <v>84</v>
      </c>
      <c r="B91" s="36">
        <v>108767</v>
      </c>
      <c r="C91" s="37" t="s">
        <v>60</v>
      </c>
      <c r="D91" s="38"/>
      <c r="E91" s="39"/>
      <c r="F91" s="38"/>
      <c r="G91" s="39">
        <v>10</v>
      </c>
      <c r="H91" s="38"/>
      <c r="I91" s="39">
        <v>11</v>
      </c>
      <c r="J91" s="38"/>
      <c r="K91" s="39"/>
      <c r="L91" s="38"/>
      <c r="M91" s="39"/>
      <c r="N91" s="38"/>
      <c r="O91" s="39">
        <v>11</v>
      </c>
      <c r="P91" s="38"/>
      <c r="Q91" s="39">
        <v>11</v>
      </c>
      <c r="R91" s="38"/>
      <c r="S91" s="39"/>
      <c r="T91" s="38"/>
      <c r="U91" s="39">
        <v>11</v>
      </c>
      <c r="V91" s="38"/>
      <c r="W91" s="39"/>
      <c r="X91" s="39"/>
      <c r="Y91" s="38"/>
      <c r="Z91" s="39"/>
      <c r="AA91" s="39"/>
      <c r="AB91" s="38"/>
      <c r="AC91" s="39"/>
      <c r="AD91" s="39"/>
      <c r="AE91" s="38"/>
      <c r="AF91" s="39"/>
      <c r="AG91" s="39">
        <v>12</v>
      </c>
      <c r="AH91" s="36"/>
      <c r="AI91" s="36"/>
      <c r="AJ91" s="36">
        <v>1</v>
      </c>
      <c r="AK91" s="36"/>
      <c r="AL91" s="36"/>
      <c r="AM91" s="36"/>
      <c r="AN91" s="36"/>
      <c r="AO91" s="36"/>
      <c r="AP91" s="36"/>
    </row>
    <row r="92" spans="1:42" s="41" customFormat="1" ht="12.75" hidden="1" customHeight="1" x14ac:dyDescent="0.25">
      <c r="A92" s="36">
        <v>85</v>
      </c>
      <c r="B92" s="36">
        <v>1823569</v>
      </c>
      <c r="C92" s="37" t="s">
        <v>63</v>
      </c>
      <c r="D92" s="38"/>
      <c r="E92" s="39"/>
      <c r="F92" s="38"/>
      <c r="G92" s="39"/>
      <c r="H92" s="38"/>
      <c r="I92" s="39"/>
      <c r="J92" s="38"/>
      <c r="K92" s="39"/>
      <c r="L92" s="38"/>
      <c r="M92" s="39">
        <v>20</v>
      </c>
      <c r="N92" s="38"/>
      <c r="O92" s="39"/>
      <c r="P92" s="38"/>
      <c r="Q92" s="39">
        <v>12</v>
      </c>
      <c r="R92" s="38"/>
      <c r="S92" s="39"/>
      <c r="T92" s="38">
        <v>1</v>
      </c>
      <c r="U92" s="39"/>
      <c r="V92" s="38"/>
      <c r="W92" s="39"/>
      <c r="X92" s="39"/>
      <c r="Y92" s="38"/>
      <c r="Z92" s="39"/>
      <c r="AA92" s="39"/>
      <c r="AB92" s="38"/>
      <c r="AC92" s="39"/>
      <c r="AD92" s="39"/>
      <c r="AE92" s="38"/>
      <c r="AF92" s="39"/>
      <c r="AG92" s="39"/>
      <c r="AH92" s="36">
        <v>1</v>
      </c>
      <c r="AI92" s="36">
        <v>1</v>
      </c>
      <c r="AJ92" s="36"/>
      <c r="AK92" s="36"/>
      <c r="AL92" s="36"/>
      <c r="AM92" s="36"/>
      <c r="AN92" s="36"/>
      <c r="AO92" s="36"/>
      <c r="AP92" s="36"/>
    </row>
    <row r="93" spans="1:42" s="41" customFormat="1" ht="12.75" hidden="1" customHeight="1" x14ac:dyDescent="0.25">
      <c r="A93" s="36">
        <v>86</v>
      </c>
      <c r="B93" s="36">
        <v>505437</v>
      </c>
      <c r="C93" s="37" t="s">
        <v>64</v>
      </c>
      <c r="D93" s="38"/>
      <c r="E93" s="39"/>
      <c r="F93" s="38">
        <v>1</v>
      </c>
      <c r="G93" s="39"/>
      <c r="H93" s="38"/>
      <c r="I93" s="39"/>
      <c r="J93" s="38"/>
      <c r="K93" s="39"/>
      <c r="L93" s="38"/>
      <c r="M93" s="39"/>
      <c r="N93" s="38"/>
      <c r="O93" s="39"/>
      <c r="P93" s="38"/>
      <c r="Q93" s="39">
        <v>11</v>
      </c>
      <c r="R93" s="38"/>
      <c r="S93" s="39"/>
      <c r="T93" s="38"/>
      <c r="U93" s="39">
        <v>11</v>
      </c>
      <c r="V93" s="38"/>
      <c r="W93" s="39"/>
      <c r="X93" s="39"/>
      <c r="Y93" s="38"/>
      <c r="Z93" s="39"/>
      <c r="AA93" s="39"/>
      <c r="AB93" s="38"/>
      <c r="AC93" s="39"/>
      <c r="AD93" s="39"/>
      <c r="AE93" s="38"/>
      <c r="AF93" s="39"/>
      <c r="AG93" s="39"/>
      <c r="AH93" s="36">
        <v>1</v>
      </c>
      <c r="AI93" s="36">
        <v>1</v>
      </c>
      <c r="AJ93" s="36"/>
      <c r="AK93" s="36"/>
      <c r="AL93" s="36"/>
      <c r="AM93" s="36"/>
      <c r="AN93" s="36"/>
      <c r="AO93" s="36"/>
      <c r="AP93" s="36"/>
    </row>
    <row r="94" spans="1:42" s="41" customFormat="1" ht="12.75" hidden="1" customHeight="1" x14ac:dyDescent="0.25">
      <c r="A94" s="36">
        <v>87</v>
      </c>
      <c r="B94" s="36">
        <v>603177</v>
      </c>
      <c r="C94" s="37" t="s">
        <v>65</v>
      </c>
      <c r="D94" s="38"/>
      <c r="E94" s="39"/>
      <c r="F94" s="38">
        <v>2</v>
      </c>
      <c r="G94" s="39"/>
      <c r="H94" s="38"/>
      <c r="I94" s="39"/>
      <c r="J94" s="38"/>
      <c r="K94" s="39"/>
      <c r="L94" s="38"/>
      <c r="M94" s="39"/>
      <c r="N94" s="38">
        <v>1</v>
      </c>
      <c r="O94" s="39"/>
      <c r="P94" s="38">
        <v>1</v>
      </c>
      <c r="Q94" s="39"/>
      <c r="R94" s="38"/>
      <c r="S94" s="39"/>
      <c r="T94" s="38">
        <v>1</v>
      </c>
      <c r="U94" s="39"/>
      <c r="V94" s="38"/>
      <c r="W94" s="39"/>
      <c r="X94" s="39"/>
      <c r="Y94" s="38"/>
      <c r="Z94" s="39"/>
      <c r="AA94" s="39"/>
      <c r="AB94" s="38"/>
      <c r="AC94" s="39"/>
      <c r="AD94" s="39"/>
      <c r="AE94" s="38"/>
      <c r="AF94" s="39"/>
      <c r="AG94" s="39">
        <v>11</v>
      </c>
      <c r="AH94" s="36"/>
      <c r="AI94" s="36">
        <v>1</v>
      </c>
      <c r="AJ94" s="36"/>
      <c r="AK94" s="36"/>
      <c r="AL94" s="36"/>
      <c r="AM94" s="36"/>
      <c r="AN94" s="36"/>
      <c r="AO94" s="36"/>
      <c r="AP94" s="36"/>
    </row>
    <row r="95" spans="1:42" s="41" customFormat="1" ht="12.75" hidden="1" customHeight="1" x14ac:dyDescent="0.25">
      <c r="A95" s="36">
        <v>88</v>
      </c>
      <c r="B95" s="36">
        <v>1010623</v>
      </c>
      <c r="C95" s="37" t="s">
        <v>158</v>
      </c>
      <c r="D95" s="38"/>
      <c r="E95" s="39"/>
      <c r="F95" s="38"/>
      <c r="G95" s="39"/>
      <c r="H95" s="38">
        <v>1</v>
      </c>
      <c r="I95" s="39"/>
      <c r="J95" s="38"/>
      <c r="K95" s="39"/>
      <c r="L95" s="38"/>
      <c r="M95" s="39"/>
      <c r="N95" s="38">
        <v>1</v>
      </c>
      <c r="O95" s="39"/>
      <c r="P95" s="38"/>
      <c r="Q95" s="39"/>
      <c r="R95" s="38"/>
      <c r="S95" s="39"/>
      <c r="T95" s="38"/>
      <c r="U95" s="39">
        <v>12</v>
      </c>
      <c r="V95" s="38"/>
      <c r="W95" s="39"/>
      <c r="X95" s="39"/>
      <c r="Y95" s="38"/>
      <c r="Z95" s="39"/>
      <c r="AA95" s="39"/>
      <c r="AB95" s="38"/>
      <c r="AC95" s="39"/>
      <c r="AD95" s="39"/>
      <c r="AE95" s="38"/>
      <c r="AF95" s="39"/>
      <c r="AG95" s="39">
        <v>22</v>
      </c>
      <c r="AH95" s="36"/>
      <c r="AI95" s="36">
        <v>1</v>
      </c>
      <c r="AJ95" s="36"/>
      <c r="AK95" s="36">
        <v>1</v>
      </c>
      <c r="AL95" s="36"/>
      <c r="AM95" s="36"/>
      <c r="AN95" s="36"/>
      <c r="AO95" s="36"/>
      <c r="AP95" s="36"/>
    </row>
    <row r="96" spans="1:42" s="41" customFormat="1" ht="12.75" hidden="1" customHeight="1" x14ac:dyDescent="0.25">
      <c r="A96" s="36">
        <v>89</v>
      </c>
      <c r="B96" s="36">
        <v>502392</v>
      </c>
      <c r="C96" s="37" t="s">
        <v>155</v>
      </c>
      <c r="D96" s="38"/>
      <c r="E96" s="39"/>
      <c r="F96" s="38">
        <v>1</v>
      </c>
      <c r="G96" s="39"/>
      <c r="H96" s="38"/>
      <c r="I96" s="39"/>
      <c r="J96" s="38"/>
      <c r="K96" s="39"/>
      <c r="L96" s="38"/>
      <c r="M96" s="39"/>
      <c r="N96" s="38"/>
      <c r="O96" s="39"/>
      <c r="P96" s="38">
        <v>1</v>
      </c>
      <c r="Q96" s="39">
        <v>11</v>
      </c>
      <c r="R96" s="38"/>
      <c r="S96" s="39"/>
      <c r="T96" s="38">
        <v>1</v>
      </c>
      <c r="U96" s="39"/>
      <c r="V96" s="38"/>
      <c r="W96" s="39"/>
      <c r="X96" s="39"/>
      <c r="Y96" s="38"/>
      <c r="Z96" s="39"/>
      <c r="AA96" s="39"/>
      <c r="AB96" s="38"/>
      <c r="AC96" s="39"/>
      <c r="AD96" s="39"/>
      <c r="AE96" s="38"/>
      <c r="AF96" s="39"/>
      <c r="AG96" s="39"/>
      <c r="AH96" s="36">
        <v>1</v>
      </c>
      <c r="AI96" s="36"/>
      <c r="AJ96" s="36"/>
      <c r="AK96" s="36">
        <v>1</v>
      </c>
      <c r="AL96" s="36">
        <v>1</v>
      </c>
      <c r="AM96" s="36"/>
      <c r="AN96" s="36"/>
      <c r="AO96" s="36"/>
      <c r="AP96" s="36"/>
    </row>
    <row r="97" spans="1:42" s="41" customFormat="1" ht="12.75" hidden="1" customHeight="1" x14ac:dyDescent="0.25">
      <c r="A97" s="36">
        <v>90</v>
      </c>
      <c r="B97" s="36">
        <v>1503825</v>
      </c>
      <c r="C97" s="37" t="s">
        <v>77</v>
      </c>
      <c r="D97" s="38"/>
      <c r="E97" s="39"/>
      <c r="F97" s="45">
        <v>1</v>
      </c>
      <c r="G97" s="50"/>
      <c r="H97" s="38"/>
      <c r="I97" s="39"/>
      <c r="J97" s="38">
        <v>1</v>
      </c>
      <c r="K97" s="39"/>
      <c r="L97" s="38"/>
      <c r="M97" s="39"/>
      <c r="N97" s="38"/>
      <c r="O97" s="39"/>
      <c r="P97" s="45"/>
      <c r="Q97" s="46"/>
      <c r="R97" s="38"/>
      <c r="S97" s="39"/>
      <c r="T97" s="45"/>
      <c r="U97" s="46">
        <v>6</v>
      </c>
      <c r="V97" s="38"/>
      <c r="W97" s="39"/>
      <c r="X97" s="39"/>
      <c r="Y97" s="45"/>
      <c r="Z97" s="39"/>
      <c r="AA97" s="39"/>
      <c r="AB97" s="38"/>
      <c r="AC97" s="39"/>
      <c r="AD97" s="39"/>
      <c r="AE97" s="38"/>
      <c r="AF97" s="39"/>
      <c r="AG97" s="39"/>
      <c r="AH97" s="47">
        <v>1</v>
      </c>
      <c r="AI97" s="47"/>
      <c r="AJ97" s="36">
        <v>1</v>
      </c>
      <c r="AK97" s="36"/>
      <c r="AL97" s="47"/>
      <c r="AM97" s="36"/>
      <c r="AN97" s="47"/>
      <c r="AO97" s="36"/>
      <c r="AP97" s="36"/>
    </row>
    <row r="98" spans="1:42" s="41" customFormat="1" ht="12.75" hidden="1" customHeight="1" x14ac:dyDescent="0.25">
      <c r="A98" s="36">
        <v>91</v>
      </c>
      <c r="B98" s="36">
        <v>1503233</v>
      </c>
      <c r="C98" s="37" t="s">
        <v>87</v>
      </c>
      <c r="D98" s="38"/>
      <c r="E98" s="39"/>
      <c r="F98" s="38">
        <v>4</v>
      </c>
      <c r="G98" s="50"/>
      <c r="H98" s="38"/>
      <c r="I98" s="39">
        <v>2</v>
      </c>
      <c r="J98" s="38"/>
      <c r="K98" s="39"/>
      <c r="L98" s="38"/>
      <c r="M98" s="39"/>
      <c r="N98" s="38"/>
      <c r="O98" s="39"/>
      <c r="P98" s="38"/>
      <c r="Q98" s="39"/>
      <c r="R98" s="38"/>
      <c r="S98" s="39"/>
      <c r="T98" s="38">
        <v>1</v>
      </c>
      <c r="U98" s="39"/>
      <c r="V98" s="38"/>
      <c r="W98" s="39"/>
      <c r="X98" s="39">
        <v>520</v>
      </c>
      <c r="Y98" s="45"/>
      <c r="Z98" s="39">
        <v>6</v>
      </c>
      <c r="AA98" s="39">
        <v>620</v>
      </c>
      <c r="AB98" s="38"/>
      <c r="AC98" s="39">
        <v>4</v>
      </c>
      <c r="AD98" s="39"/>
      <c r="AE98" s="38"/>
      <c r="AF98" s="39"/>
      <c r="AG98" s="39"/>
      <c r="AH98" s="36"/>
      <c r="AI98" s="36"/>
      <c r="AJ98" s="36"/>
      <c r="AK98" s="36"/>
      <c r="AL98" s="47">
        <v>1</v>
      </c>
      <c r="AM98" s="36"/>
      <c r="AN98" s="36"/>
      <c r="AO98" s="36"/>
      <c r="AP98" s="36"/>
    </row>
    <row r="99" spans="1:42" s="41" customFormat="1" ht="12.75" hidden="1" customHeight="1" x14ac:dyDescent="0.25">
      <c r="A99" s="36">
        <v>92</v>
      </c>
      <c r="B99" s="36">
        <v>1111170</v>
      </c>
      <c r="C99" s="37" t="s">
        <v>162</v>
      </c>
      <c r="D99" s="38"/>
      <c r="E99" s="39"/>
      <c r="F99" s="38">
        <v>3</v>
      </c>
      <c r="G99" s="50"/>
      <c r="H99" s="38"/>
      <c r="I99" s="39"/>
      <c r="J99" s="38"/>
      <c r="K99" s="39"/>
      <c r="L99" s="38"/>
      <c r="M99" s="39"/>
      <c r="N99" s="38">
        <v>1</v>
      </c>
      <c r="O99" s="39"/>
      <c r="P99" s="38">
        <v>1</v>
      </c>
      <c r="Q99" s="39"/>
      <c r="R99" s="38"/>
      <c r="S99" s="39">
        <v>9</v>
      </c>
      <c r="T99" s="38">
        <v>1</v>
      </c>
      <c r="U99" s="39"/>
      <c r="V99" s="38"/>
      <c r="W99" s="39"/>
      <c r="X99" s="39"/>
      <c r="Y99" s="45"/>
      <c r="Z99" s="39"/>
      <c r="AA99" s="39"/>
      <c r="AB99" s="38"/>
      <c r="AC99" s="39"/>
      <c r="AD99" s="39"/>
      <c r="AE99" s="38"/>
      <c r="AF99" s="39"/>
      <c r="AG99" s="39"/>
      <c r="AH99" s="36"/>
      <c r="AI99" s="36">
        <v>1</v>
      </c>
      <c r="AJ99" s="36">
        <v>2</v>
      </c>
      <c r="AK99" s="36"/>
      <c r="AL99" s="36"/>
      <c r="AM99" s="36"/>
      <c r="AN99" s="36"/>
      <c r="AO99" s="36"/>
      <c r="AP99" s="36"/>
    </row>
    <row r="100" spans="1:42" s="41" customFormat="1" ht="12.75" hidden="1" customHeight="1" x14ac:dyDescent="0.25">
      <c r="A100" s="36">
        <v>93</v>
      </c>
      <c r="B100" s="36">
        <v>1409050</v>
      </c>
      <c r="C100" s="37" t="s">
        <v>81</v>
      </c>
      <c r="D100" s="38">
        <v>1</v>
      </c>
      <c r="E100" s="39"/>
      <c r="F100" s="38">
        <v>2</v>
      </c>
      <c r="G100" s="48"/>
      <c r="H100" s="38"/>
      <c r="I100" s="39"/>
      <c r="J100" s="38"/>
      <c r="K100" s="39"/>
      <c r="L100" s="38"/>
      <c r="M100" s="39"/>
      <c r="N100" s="38"/>
      <c r="O100" s="39"/>
      <c r="P100" s="38">
        <v>1</v>
      </c>
      <c r="Q100" s="39"/>
      <c r="R100" s="38"/>
      <c r="S100" s="39"/>
      <c r="T100" s="38">
        <v>1</v>
      </c>
      <c r="U100" s="39"/>
      <c r="V100" s="38"/>
      <c r="W100" s="39"/>
      <c r="X100" s="39"/>
      <c r="Y100" s="38"/>
      <c r="Z100" s="39"/>
      <c r="AA100" s="39"/>
      <c r="AB100" s="38"/>
      <c r="AC100" s="39"/>
      <c r="AD100" s="39"/>
      <c r="AE100" s="38"/>
      <c r="AF100" s="39"/>
      <c r="AG100" s="39"/>
      <c r="AH100" s="36"/>
      <c r="AI100" s="36">
        <v>1</v>
      </c>
      <c r="AJ100" s="36">
        <v>1</v>
      </c>
      <c r="AK100" s="36">
        <v>1</v>
      </c>
      <c r="AL100" s="36"/>
      <c r="AM100" s="36"/>
      <c r="AN100" s="36"/>
      <c r="AO100" s="36"/>
      <c r="AP100" s="36"/>
    </row>
    <row r="101" spans="1:42" s="41" customFormat="1" ht="12.75" hidden="1" customHeight="1" x14ac:dyDescent="0.25">
      <c r="A101" s="36">
        <v>94</v>
      </c>
      <c r="B101" s="36">
        <v>1115839</v>
      </c>
      <c r="C101" s="37" t="s">
        <v>93</v>
      </c>
      <c r="D101" s="38"/>
      <c r="E101" s="39"/>
      <c r="F101" s="38">
        <v>2</v>
      </c>
      <c r="G101" s="48"/>
      <c r="H101" s="38"/>
      <c r="I101" s="39"/>
      <c r="J101" s="38"/>
      <c r="K101" s="39"/>
      <c r="L101" s="38"/>
      <c r="M101" s="39"/>
      <c r="N101" s="38">
        <v>1</v>
      </c>
      <c r="O101" s="39"/>
      <c r="P101" s="38"/>
      <c r="Q101" s="39"/>
      <c r="R101" s="38"/>
      <c r="S101" s="39"/>
      <c r="T101" s="38">
        <v>1</v>
      </c>
      <c r="U101" s="39"/>
      <c r="V101" s="38"/>
      <c r="W101" s="39"/>
      <c r="X101" s="39"/>
      <c r="Y101" s="38"/>
      <c r="Z101" s="39"/>
      <c r="AA101" s="39"/>
      <c r="AB101" s="38"/>
      <c r="AC101" s="39"/>
      <c r="AD101" s="39"/>
      <c r="AE101" s="38"/>
      <c r="AF101" s="39"/>
      <c r="AG101" s="39"/>
      <c r="AH101" s="36"/>
      <c r="AI101" s="36">
        <v>1</v>
      </c>
      <c r="AJ101" s="36"/>
      <c r="AK101" s="36"/>
      <c r="AL101" s="36"/>
      <c r="AM101" s="36"/>
      <c r="AN101" s="36">
        <v>1</v>
      </c>
      <c r="AO101" s="36"/>
      <c r="AP101" s="36"/>
    </row>
    <row r="102" spans="1:42" s="41" customFormat="1" ht="12.75" hidden="1" customHeight="1" x14ac:dyDescent="0.25">
      <c r="A102" s="36">
        <v>95</v>
      </c>
      <c r="B102" s="36">
        <v>1114761</v>
      </c>
      <c r="C102" s="37" t="s">
        <v>84</v>
      </c>
      <c r="D102" s="38"/>
      <c r="E102" s="39"/>
      <c r="F102" s="38">
        <v>3</v>
      </c>
      <c r="G102" s="48"/>
      <c r="H102" s="38"/>
      <c r="I102" s="39"/>
      <c r="J102" s="38"/>
      <c r="K102" s="39"/>
      <c r="L102" s="38"/>
      <c r="M102" s="39"/>
      <c r="N102" s="38">
        <v>1</v>
      </c>
      <c r="O102" s="39"/>
      <c r="P102" s="38"/>
      <c r="Q102" s="39">
        <v>11</v>
      </c>
      <c r="R102" s="38"/>
      <c r="S102" s="39"/>
      <c r="T102" s="38"/>
      <c r="U102" s="39">
        <v>11</v>
      </c>
      <c r="V102" s="38"/>
      <c r="W102" s="39"/>
      <c r="X102" s="39"/>
      <c r="Y102" s="38"/>
      <c r="Z102" s="39"/>
      <c r="AA102" s="39"/>
      <c r="AB102" s="38"/>
      <c r="AC102" s="39"/>
      <c r="AD102" s="39"/>
      <c r="AE102" s="38"/>
      <c r="AF102" s="39"/>
      <c r="AG102" s="39"/>
      <c r="AH102" s="36"/>
      <c r="AI102" s="36">
        <v>1</v>
      </c>
      <c r="AJ102" s="36"/>
      <c r="AK102" s="36">
        <v>2</v>
      </c>
      <c r="AL102" s="36">
        <v>1</v>
      </c>
      <c r="AM102" s="36"/>
      <c r="AN102" s="36"/>
      <c r="AO102" s="36"/>
      <c r="AP102" s="36"/>
    </row>
    <row r="103" spans="1:42" s="41" customFormat="1" ht="12.75" hidden="1" customHeight="1" x14ac:dyDescent="0.25">
      <c r="A103" s="36">
        <v>96</v>
      </c>
      <c r="B103" s="36">
        <v>1510791</v>
      </c>
      <c r="C103" s="37" t="s">
        <v>170</v>
      </c>
      <c r="D103" s="38"/>
      <c r="E103" s="39"/>
      <c r="F103" s="38">
        <v>2</v>
      </c>
      <c r="G103" s="48"/>
      <c r="H103" s="38"/>
      <c r="I103" s="39"/>
      <c r="J103" s="38"/>
      <c r="K103" s="39"/>
      <c r="L103" s="38"/>
      <c r="M103" s="39">
        <v>9</v>
      </c>
      <c r="N103" s="38"/>
      <c r="O103" s="39"/>
      <c r="P103" s="38"/>
      <c r="Q103" s="39">
        <v>8</v>
      </c>
      <c r="R103" s="38"/>
      <c r="S103" s="39"/>
      <c r="T103" s="38"/>
      <c r="U103" s="39">
        <v>8</v>
      </c>
      <c r="V103" s="38"/>
      <c r="W103" s="39"/>
      <c r="X103" s="39"/>
      <c r="Y103" s="38"/>
      <c r="Z103" s="39"/>
      <c r="AA103" s="39"/>
      <c r="AB103" s="38"/>
      <c r="AC103" s="39"/>
      <c r="AD103" s="39"/>
      <c r="AE103" s="38"/>
      <c r="AF103" s="39"/>
      <c r="AG103" s="39"/>
      <c r="AH103" s="36">
        <v>1</v>
      </c>
      <c r="AI103" s="36">
        <v>1</v>
      </c>
      <c r="AJ103" s="36"/>
      <c r="AK103" s="36">
        <v>1</v>
      </c>
      <c r="AL103" s="36"/>
      <c r="AM103" s="36"/>
      <c r="AN103" s="36"/>
      <c r="AO103" s="36"/>
      <c r="AP103" s="36"/>
    </row>
    <row r="104" spans="1:42" s="41" customFormat="1" ht="12.75" hidden="1" customHeight="1" x14ac:dyDescent="0.25">
      <c r="A104" s="36">
        <v>97</v>
      </c>
      <c r="B104" s="36">
        <v>1510907</v>
      </c>
      <c r="C104" s="37" t="s">
        <v>100</v>
      </c>
      <c r="D104" s="38"/>
      <c r="E104" s="39"/>
      <c r="F104" s="38">
        <v>1</v>
      </c>
      <c r="G104" s="48"/>
      <c r="H104" s="38"/>
      <c r="I104" s="39"/>
      <c r="J104" s="38">
        <v>1</v>
      </c>
      <c r="K104" s="39"/>
      <c r="L104" s="38"/>
      <c r="M104" s="39"/>
      <c r="N104" s="38">
        <v>1</v>
      </c>
      <c r="O104" s="39"/>
      <c r="P104" s="38"/>
      <c r="Q104" s="39">
        <v>11</v>
      </c>
      <c r="R104" s="38"/>
      <c r="S104" s="39"/>
      <c r="T104" s="38"/>
      <c r="U104" s="39">
        <v>11</v>
      </c>
      <c r="V104" s="38"/>
      <c r="W104" s="39"/>
      <c r="X104" s="39"/>
      <c r="Y104" s="38"/>
      <c r="Z104" s="39"/>
      <c r="AA104" s="39"/>
      <c r="AB104" s="38"/>
      <c r="AC104" s="39"/>
      <c r="AD104" s="39"/>
      <c r="AE104" s="38"/>
      <c r="AF104" s="39"/>
      <c r="AG104" s="39"/>
      <c r="AH104" s="36"/>
      <c r="AI104" s="36">
        <v>1</v>
      </c>
      <c r="AJ104" s="36">
        <v>1</v>
      </c>
      <c r="AK104" s="36"/>
      <c r="AL104" s="36"/>
      <c r="AM104" s="36"/>
      <c r="AN104" s="36"/>
      <c r="AO104" s="36"/>
      <c r="AP104" s="36"/>
    </row>
    <row r="105" spans="1:42" s="41" customFormat="1" ht="12.75" hidden="1" customHeight="1" x14ac:dyDescent="0.25">
      <c r="A105" s="36">
        <v>98</v>
      </c>
      <c r="B105" s="36">
        <v>1506877</v>
      </c>
      <c r="C105" s="37" t="s">
        <v>88</v>
      </c>
      <c r="D105" s="38"/>
      <c r="E105" s="39"/>
      <c r="F105" s="38">
        <v>1</v>
      </c>
      <c r="G105" s="48"/>
      <c r="H105" s="38"/>
      <c r="I105" s="39"/>
      <c r="J105" s="38"/>
      <c r="K105" s="39"/>
      <c r="L105" s="38"/>
      <c r="M105" s="39"/>
      <c r="N105" s="38"/>
      <c r="O105" s="39"/>
      <c r="P105" s="38"/>
      <c r="Q105" s="39">
        <v>18</v>
      </c>
      <c r="R105" s="38"/>
      <c r="S105" s="39"/>
      <c r="T105" s="38"/>
      <c r="U105" s="39">
        <v>18</v>
      </c>
      <c r="V105" s="38"/>
      <c r="W105" s="39"/>
      <c r="X105" s="39"/>
      <c r="Y105" s="38"/>
      <c r="Z105" s="39"/>
      <c r="AA105" s="39"/>
      <c r="AB105" s="38"/>
      <c r="AC105" s="39"/>
      <c r="AD105" s="39"/>
      <c r="AE105" s="38"/>
      <c r="AF105" s="39"/>
      <c r="AG105" s="39"/>
      <c r="AH105" s="36"/>
      <c r="AI105" s="36">
        <v>1</v>
      </c>
      <c r="AJ105" s="36">
        <v>1</v>
      </c>
      <c r="AK105" s="36"/>
      <c r="AL105" s="36"/>
      <c r="AM105" s="36"/>
      <c r="AN105" s="36"/>
      <c r="AO105" s="36"/>
      <c r="AP105" s="36"/>
    </row>
    <row r="106" spans="1:42" s="41" customFormat="1" ht="12.75" hidden="1" customHeight="1" x14ac:dyDescent="0.25">
      <c r="A106" s="36">
        <v>99</v>
      </c>
      <c r="B106" s="36">
        <v>1503427</v>
      </c>
      <c r="C106" s="37" t="s">
        <v>75</v>
      </c>
      <c r="D106" s="38"/>
      <c r="E106" s="39"/>
      <c r="F106" s="38">
        <v>2</v>
      </c>
      <c r="G106" s="48"/>
      <c r="H106" s="38"/>
      <c r="I106" s="39"/>
      <c r="J106" s="38"/>
      <c r="K106" s="39"/>
      <c r="L106" s="38"/>
      <c r="M106" s="39"/>
      <c r="N106" s="38"/>
      <c r="O106" s="39"/>
      <c r="P106" s="38"/>
      <c r="Q106" s="39">
        <v>17</v>
      </c>
      <c r="R106" s="38"/>
      <c r="S106" s="39">
        <v>10</v>
      </c>
      <c r="T106" s="38"/>
      <c r="U106" s="39">
        <v>19</v>
      </c>
      <c r="V106" s="38"/>
      <c r="W106" s="39">
        <v>6</v>
      </c>
      <c r="X106" s="39"/>
      <c r="Y106" s="38"/>
      <c r="Z106" s="39"/>
      <c r="AA106" s="39"/>
      <c r="AB106" s="38"/>
      <c r="AC106" s="39"/>
      <c r="AD106" s="39"/>
      <c r="AE106" s="38"/>
      <c r="AF106" s="39"/>
      <c r="AG106" s="39"/>
      <c r="AH106" s="36"/>
      <c r="AI106" s="36">
        <v>1</v>
      </c>
      <c r="AJ106" s="36"/>
      <c r="AK106" s="36">
        <v>1</v>
      </c>
      <c r="AL106" s="36"/>
      <c r="AM106" s="36"/>
      <c r="AN106" s="36"/>
      <c r="AO106" s="36"/>
      <c r="AP106" s="36"/>
    </row>
    <row r="107" spans="1:42" s="41" customFormat="1" ht="12.75" hidden="1" customHeight="1" x14ac:dyDescent="0.25">
      <c r="A107" s="36">
        <v>100</v>
      </c>
      <c r="B107" s="36">
        <v>1512911</v>
      </c>
      <c r="C107" s="37" t="s">
        <v>98</v>
      </c>
      <c r="D107" s="38"/>
      <c r="E107" s="39"/>
      <c r="F107" s="38">
        <v>3</v>
      </c>
      <c r="G107" s="48"/>
      <c r="H107" s="38"/>
      <c r="I107" s="39"/>
      <c r="J107" s="38"/>
      <c r="K107" s="39"/>
      <c r="L107" s="38"/>
      <c r="M107" s="39"/>
      <c r="N107" s="38">
        <v>1</v>
      </c>
      <c r="O107" s="39"/>
      <c r="P107" s="38">
        <v>1</v>
      </c>
      <c r="Q107" s="39"/>
      <c r="R107" s="38"/>
      <c r="S107" s="39"/>
      <c r="T107" s="38">
        <v>1</v>
      </c>
      <c r="U107" s="39"/>
      <c r="V107" s="38"/>
      <c r="W107" s="39"/>
      <c r="X107" s="39"/>
      <c r="Y107" s="38"/>
      <c r="Z107" s="39"/>
      <c r="AA107" s="39"/>
      <c r="AB107" s="38"/>
      <c r="AC107" s="39"/>
      <c r="AD107" s="39"/>
      <c r="AE107" s="38"/>
      <c r="AF107" s="39"/>
      <c r="AG107" s="39"/>
      <c r="AH107" s="36">
        <v>1</v>
      </c>
      <c r="AI107" s="36">
        <v>1</v>
      </c>
      <c r="AJ107" s="36"/>
      <c r="AK107" s="36">
        <v>1</v>
      </c>
      <c r="AL107" s="36">
        <v>1</v>
      </c>
      <c r="AM107" s="36"/>
      <c r="AN107" s="36"/>
      <c r="AO107" s="36"/>
      <c r="AP107" s="36"/>
    </row>
    <row r="108" spans="1:42" s="41" customFormat="1" ht="12.75" hidden="1" customHeight="1" x14ac:dyDescent="0.25">
      <c r="A108" s="36">
        <v>101</v>
      </c>
      <c r="B108" s="36">
        <v>1107183</v>
      </c>
      <c r="C108" s="37" t="s">
        <v>80</v>
      </c>
      <c r="D108" s="38"/>
      <c r="E108" s="39"/>
      <c r="F108" s="38">
        <v>2</v>
      </c>
      <c r="G108" s="48"/>
      <c r="H108" s="38"/>
      <c r="I108" s="39"/>
      <c r="J108" s="38"/>
      <c r="K108" s="39"/>
      <c r="L108" s="38"/>
      <c r="M108" s="39"/>
      <c r="N108" s="38"/>
      <c r="O108" s="39"/>
      <c r="P108" s="38">
        <v>1</v>
      </c>
      <c r="Q108" s="39"/>
      <c r="R108" s="38"/>
      <c r="S108" s="39"/>
      <c r="T108" s="38">
        <v>1</v>
      </c>
      <c r="U108" s="39"/>
      <c r="V108" s="38"/>
      <c r="W108" s="39"/>
      <c r="X108" s="39"/>
      <c r="Y108" s="38"/>
      <c r="Z108" s="39"/>
      <c r="AA108" s="39"/>
      <c r="AB108" s="38"/>
      <c r="AC108" s="39"/>
      <c r="AD108" s="39"/>
      <c r="AE108" s="38"/>
      <c r="AF108" s="39"/>
      <c r="AG108" s="39">
        <v>16</v>
      </c>
      <c r="AH108" s="36">
        <v>1</v>
      </c>
      <c r="AI108" s="36">
        <v>1</v>
      </c>
      <c r="AJ108" s="36"/>
      <c r="AK108" s="36">
        <v>1</v>
      </c>
      <c r="AL108" s="36"/>
      <c r="AM108" s="36"/>
      <c r="AN108" s="36"/>
      <c r="AO108" s="36"/>
      <c r="AP108" s="36"/>
    </row>
    <row r="109" spans="1:42" s="41" customFormat="1" ht="12.75" hidden="1" customHeight="1" x14ac:dyDescent="0.25">
      <c r="A109" s="36">
        <v>102</v>
      </c>
      <c r="B109" s="36">
        <v>1106158</v>
      </c>
      <c r="C109" s="37" t="s">
        <v>99</v>
      </c>
      <c r="D109" s="38"/>
      <c r="E109" s="39"/>
      <c r="F109" s="38">
        <v>1</v>
      </c>
      <c r="G109" s="48"/>
      <c r="H109" s="38"/>
      <c r="I109" s="39"/>
      <c r="J109" s="38"/>
      <c r="K109" s="39"/>
      <c r="L109" s="38"/>
      <c r="M109" s="39"/>
      <c r="N109" s="38"/>
      <c r="O109" s="39"/>
      <c r="P109" s="38"/>
      <c r="Q109" s="39">
        <v>11</v>
      </c>
      <c r="R109" s="38"/>
      <c r="S109" s="39"/>
      <c r="T109" s="38"/>
      <c r="U109" s="39">
        <v>11</v>
      </c>
      <c r="V109" s="38"/>
      <c r="W109" s="39"/>
      <c r="X109" s="39"/>
      <c r="Y109" s="38"/>
      <c r="Z109" s="39"/>
      <c r="AA109" s="39"/>
      <c r="AB109" s="38"/>
      <c r="AC109" s="39"/>
      <c r="AD109" s="39"/>
      <c r="AE109" s="38"/>
      <c r="AF109" s="39"/>
      <c r="AG109" s="39"/>
      <c r="AH109" s="36"/>
      <c r="AI109" s="36"/>
      <c r="AJ109" s="44">
        <v>1</v>
      </c>
      <c r="AK109" s="36">
        <v>1</v>
      </c>
      <c r="AL109" s="36"/>
      <c r="AM109" s="36"/>
      <c r="AN109" s="36"/>
      <c r="AO109" s="36"/>
      <c r="AP109" s="36"/>
    </row>
    <row r="110" spans="1:42" s="41" customFormat="1" ht="12.75" hidden="1" customHeight="1" x14ac:dyDescent="0.25">
      <c r="A110" s="36">
        <v>103</v>
      </c>
      <c r="B110" s="36">
        <v>1106295</v>
      </c>
      <c r="C110" s="37" t="s">
        <v>78</v>
      </c>
      <c r="D110" s="38"/>
      <c r="E110" s="39"/>
      <c r="F110" s="38">
        <v>1</v>
      </c>
      <c r="G110" s="48"/>
      <c r="H110" s="38"/>
      <c r="I110" s="39"/>
      <c r="J110" s="38"/>
      <c r="K110" s="39"/>
      <c r="L110" s="38"/>
      <c r="M110" s="39"/>
      <c r="N110" s="38"/>
      <c r="O110" s="39"/>
      <c r="P110" s="38"/>
      <c r="Q110" s="39">
        <v>11</v>
      </c>
      <c r="R110" s="38"/>
      <c r="S110" s="39"/>
      <c r="T110" s="38">
        <v>1</v>
      </c>
      <c r="U110" s="39"/>
      <c r="V110" s="38"/>
      <c r="W110" s="39"/>
      <c r="X110" s="39"/>
      <c r="Y110" s="38"/>
      <c r="Z110" s="39"/>
      <c r="AA110" s="39"/>
      <c r="AB110" s="38"/>
      <c r="AC110" s="39"/>
      <c r="AD110" s="39"/>
      <c r="AE110" s="38"/>
      <c r="AF110" s="39"/>
      <c r="AG110" s="39"/>
      <c r="AH110" s="36"/>
      <c r="AI110" s="36">
        <v>1</v>
      </c>
      <c r="AJ110" s="36">
        <v>1</v>
      </c>
      <c r="AK110" s="36">
        <v>1</v>
      </c>
      <c r="AL110" s="36"/>
      <c r="AM110" s="36"/>
      <c r="AN110" s="36"/>
      <c r="AO110" s="36"/>
      <c r="AP110" s="36"/>
    </row>
    <row r="111" spans="1:42" s="41" customFormat="1" ht="12.75" hidden="1" customHeight="1" x14ac:dyDescent="0.25">
      <c r="A111" s="36">
        <v>104</v>
      </c>
      <c r="B111" s="36">
        <v>1106841</v>
      </c>
      <c r="C111" s="37" t="s">
        <v>90</v>
      </c>
      <c r="D111" s="38"/>
      <c r="E111" s="39"/>
      <c r="F111" s="38">
        <v>2</v>
      </c>
      <c r="G111" s="48"/>
      <c r="H111" s="38"/>
      <c r="I111" s="39"/>
      <c r="J111" s="38"/>
      <c r="K111" s="39"/>
      <c r="L111" s="38"/>
      <c r="M111" s="39"/>
      <c r="N111" s="38"/>
      <c r="O111" s="39"/>
      <c r="P111" s="38"/>
      <c r="Q111" s="39">
        <v>11</v>
      </c>
      <c r="R111" s="38"/>
      <c r="S111" s="39"/>
      <c r="T111" s="38"/>
      <c r="U111" s="39">
        <v>11</v>
      </c>
      <c r="V111" s="38"/>
      <c r="W111" s="39"/>
      <c r="X111" s="39"/>
      <c r="Y111" s="38"/>
      <c r="Z111" s="39"/>
      <c r="AA111" s="39"/>
      <c r="AB111" s="38"/>
      <c r="AC111" s="39"/>
      <c r="AD111" s="39"/>
      <c r="AE111" s="38"/>
      <c r="AF111" s="39"/>
      <c r="AG111" s="39">
        <v>22</v>
      </c>
      <c r="AH111" s="36"/>
      <c r="AI111" s="36">
        <v>1</v>
      </c>
      <c r="AJ111" s="36">
        <v>1</v>
      </c>
      <c r="AK111" s="36">
        <v>1</v>
      </c>
      <c r="AL111" s="36"/>
      <c r="AM111" s="36"/>
      <c r="AN111" s="36"/>
      <c r="AO111" s="36"/>
      <c r="AP111" s="36"/>
    </row>
    <row r="112" spans="1:42" s="41" customFormat="1" ht="12.75" hidden="1" customHeight="1" x14ac:dyDescent="0.25">
      <c r="A112" s="36">
        <v>105</v>
      </c>
      <c r="B112" s="36">
        <v>1115029</v>
      </c>
      <c r="C112" s="37" t="s">
        <v>70</v>
      </c>
      <c r="D112" s="38"/>
      <c r="E112" s="39"/>
      <c r="F112" s="38">
        <v>1</v>
      </c>
      <c r="G112" s="48"/>
      <c r="H112" s="38"/>
      <c r="I112" s="39"/>
      <c r="J112" s="38"/>
      <c r="K112" s="39"/>
      <c r="L112" s="38"/>
      <c r="M112" s="39"/>
      <c r="N112" s="49"/>
      <c r="O112" s="39"/>
      <c r="P112" s="38">
        <v>1</v>
      </c>
      <c r="Q112" s="39"/>
      <c r="R112" s="38"/>
      <c r="S112" s="39"/>
      <c r="T112" s="49">
        <v>1</v>
      </c>
      <c r="U112" s="39"/>
      <c r="V112" s="38"/>
      <c r="W112" s="39"/>
      <c r="X112" s="39"/>
      <c r="Y112" s="38"/>
      <c r="Z112" s="39"/>
      <c r="AA112" s="39"/>
      <c r="AB112" s="38"/>
      <c r="AC112" s="39"/>
      <c r="AD112" s="39"/>
      <c r="AE112" s="38"/>
      <c r="AF112" s="39"/>
      <c r="AG112" s="39"/>
      <c r="AH112" s="36"/>
      <c r="AI112" s="36">
        <v>1</v>
      </c>
      <c r="AJ112" s="36"/>
      <c r="AK112" s="36"/>
      <c r="AL112" s="36">
        <v>1</v>
      </c>
      <c r="AM112" s="36"/>
      <c r="AN112" s="36"/>
      <c r="AO112" s="36"/>
      <c r="AP112" s="36"/>
    </row>
    <row r="113" spans="1:42" s="41" customFormat="1" ht="12.75" hidden="1" customHeight="1" x14ac:dyDescent="0.25">
      <c r="A113" s="36">
        <v>106</v>
      </c>
      <c r="B113" s="36">
        <v>1115498</v>
      </c>
      <c r="C113" s="37" t="s">
        <v>97</v>
      </c>
      <c r="D113" s="38"/>
      <c r="E113" s="39"/>
      <c r="F113" s="38">
        <v>1</v>
      </c>
      <c r="G113" s="48"/>
      <c r="H113" s="38"/>
      <c r="I113" s="39"/>
      <c r="J113" s="38"/>
      <c r="K113" s="39"/>
      <c r="L113" s="38"/>
      <c r="M113" s="39"/>
      <c r="N113" s="38">
        <v>1</v>
      </c>
      <c r="O113" s="39"/>
      <c r="P113" s="38"/>
      <c r="Q113" s="39">
        <v>15</v>
      </c>
      <c r="R113" s="38"/>
      <c r="S113" s="39"/>
      <c r="T113" s="38">
        <v>1</v>
      </c>
      <c r="U113" s="39"/>
      <c r="V113" s="38"/>
      <c r="W113" s="39"/>
      <c r="X113" s="39"/>
      <c r="Y113" s="38"/>
      <c r="Z113" s="39"/>
      <c r="AA113" s="39"/>
      <c r="AB113" s="38"/>
      <c r="AC113" s="39"/>
      <c r="AD113" s="39"/>
      <c r="AE113" s="38"/>
      <c r="AF113" s="39"/>
      <c r="AG113" s="39"/>
      <c r="AH113" s="36"/>
      <c r="AI113" s="36">
        <v>1</v>
      </c>
      <c r="AJ113" s="36"/>
      <c r="AK113" s="36">
        <v>1</v>
      </c>
      <c r="AL113" s="36"/>
      <c r="AM113" s="36"/>
      <c r="AN113" s="36"/>
      <c r="AO113" s="36"/>
      <c r="AP113" s="36"/>
    </row>
    <row r="114" spans="1:42" s="41" customFormat="1" ht="12.75" hidden="1" customHeight="1" x14ac:dyDescent="0.25">
      <c r="A114" s="36">
        <v>107</v>
      </c>
      <c r="B114" s="36">
        <v>1106812</v>
      </c>
      <c r="C114" s="37" t="s">
        <v>96</v>
      </c>
      <c r="D114" s="38"/>
      <c r="E114" s="39"/>
      <c r="F114" s="38">
        <v>2</v>
      </c>
      <c r="G114" s="48"/>
      <c r="H114" s="38"/>
      <c r="I114" s="39"/>
      <c r="J114" s="38"/>
      <c r="K114" s="39">
        <v>11</v>
      </c>
      <c r="L114" s="38"/>
      <c r="M114" s="39"/>
      <c r="N114" s="38"/>
      <c r="O114" s="39">
        <v>11</v>
      </c>
      <c r="P114" s="38"/>
      <c r="Q114" s="39"/>
      <c r="R114" s="38"/>
      <c r="S114" s="39"/>
      <c r="T114" s="38"/>
      <c r="U114" s="39"/>
      <c r="V114" s="38"/>
      <c r="W114" s="39"/>
      <c r="X114" s="39"/>
      <c r="Y114" s="38"/>
      <c r="Z114" s="39"/>
      <c r="AA114" s="39"/>
      <c r="AB114" s="38"/>
      <c r="AC114" s="39"/>
      <c r="AD114" s="39"/>
      <c r="AE114" s="38"/>
      <c r="AF114" s="39"/>
      <c r="AG114" s="39"/>
      <c r="AH114" s="36"/>
      <c r="AI114" s="36">
        <v>1</v>
      </c>
      <c r="AJ114" s="36"/>
      <c r="AK114" s="36"/>
      <c r="AL114" s="36"/>
      <c r="AM114" s="36"/>
      <c r="AN114" s="36"/>
      <c r="AO114" s="36"/>
      <c r="AP114" s="36"/>
    </row>
    <row r="115" spans="1:42" s="41" customFormat="1" ht="12.75" hidden="1" customHeight="1" x14ac:dyDescent="0.25">
      <c r="A115" s="36">
        <v>108</v>
      </c>
      <c r="B115" s="36">
        <v>1106123</v>
      </c>
      <c r="C115" s="37" t="s">
        <v>92</v>
      </c>
      <c r="D115" s="38"/>
      <c r="E115" s="39"/>
      <c r="F115" s="38">
        <v>2</v>
      </c>
      <c r="G115" s="48"/>
      <c r="H115" s="38"/>
      <c r="I115" s="39"/>
      <c r="J115" s="38"/>
      <c r="K115" s="39"/>
      <c r="L115" s="38"/>
      <c r="M115" s="39"/>
      <c r="N115" s="38"/>
      <c r="O115" s="39"/>
      <c r="P115" s="38"/>
      <c r="Q115" s="39"/>
      <c r="R115" s="38"/>
      <c r="S115" s="39"/>
      <c r="T115" s="38"/>
      <c r="U115" s="39"/>
      <c r="V115" s="38"/>
      <c r="W115" s="39"/>
      <c r="X115" s="39"/>
      <c r="Y115" s="38"/>
      <c r="Z115" s="39"/>
      <c r="AA115" s="39"/>
      <c r="AB115" s="38"/>
      <c r="AC115" s="39"/>
      <c r="AD115" s="39"/>
      <c r="AE115" s="38"/>
      <c r="AF115" s="39"/>
      <c r="AG115" s="39"/>
      <c r="AH115" s="36">
        <v>1</v>
      </c>
      <c r="AI115" s="36"/>
      <c r="AJ115" s="36"/>
      <c r="AK115" s="36"/>
      <c r="AL115" s="36">
        <v>2</v>
      </c>
      <c r="AM115" s="36"/>
      <c r="AN115" s="36"/>
      <c r="AO115" s="36"/>
      <c r="AP115" s="36"/>
    </row>
    <row r="116" spans="1:42" s="41" customFormat="1" ht="12.75" hidden="1" customHeight="1" x14ac:dyDescent="0.25">
      <c r="A116" s="36">
        <v>109</v>
      </c>
      <c r="B116" s="36">
        <v>1106033</v>
      </c>
      <c r="C116" s="37" t="s">
        <v>71</v>
      </c>
      <c r="D116" s="38"/>
      <c r="E116" s="39"/>
      <c r="F116" s="38">
        <v>2</v>
      </c>
      <c r="G116" s="48"/>
      <c r="H116" s="38"/>
      <c r="I116" s="39"/>
      <c r="J116" s="38"/>
      <c r="K116" s="39"/>
      <c r="L116" s="38">
        <v>1</v>
      </c>
      <c r="M116" s="39">
        <v>11</v>
      </c>
      <c r="N116" s="38">
        <v>1</v>
      </c>
      <c r="O116" s="39">
        <v>11</v>
      </c>
      <c r="P116" s="38"/>
      <c r="Q116" s="39"/>
      <c r="R116" s="38"/>
      <c r="S116" s="39"/>
      <c r="T116" s="38"/>
      <c r="U116" s="39"/>
      <c r="V116" s="38"/>
      <c r="W116" s="39"/>
      <c r="X116" s="39"/>
      <c r="Y116" s="38"/>
      <c r="Z116" s="39"/>
      <c r="AA116" s="39"/>
      <c r="AB116" s="38"/>
      <c r="AC116" s="39"/>
      <c r="AD116" s="39"/>
      <c r="AE116" s="38"/>
      <c r="AF116" s="39"/>
      <c r="AG116" s="39">
        <v>12</v>
      </c>
      <c r="AH116" s="44">
        <v>0.5</v>
      </c>
      <c r="AI116" s="36">
        <v>1</v>
      </c>
      <c r="AJ116" s="36"/>
      <c r="AK116" s="36">
        <v>1</v>
      </c>
      <c r="AL116" s="36"/>
      <c r="AM116" s="36"/>
      <c r="AN116" s="36"/>
      <c r="AO116" s="36"/>
      <c r="AP116" s="36"/>
    </row>
    <row r="117" spans="1:42" s="41" customFormat="1" ht="12.75" hidden="1" customHeight="1" x14ac:dyDescent="0.25">
      <c r="A117" s="36">
        <v>110</v>
      </c>
      <c r="B117" s="36">
        <v>1106304</v>
      </c>
      <c r="C117" s="37" t="s">
        <v>94</v>
      </c>
      <c r="D117" s="38"/>
      <c r="E117" s="39"/>
      <c r="F117" s="38">
        <v>1</v>
      </c>
      <c r="G117" s="48"/>
      <c r="H117" s="38"/>
      <c r="I117" s="39"/>
      <c r="J117" s="38">
        <v>1</v>
      </c>
      <c r="K117" s="39"/>
      <c r="L117" s="38"/>
      <c r="M117" s="39"/>
      <c r="N117" s="38"/>
      <c r="O117" s="39">
        <v>12</v>
      </c>
      <c r="P117" s="38"/>
      <c r="Q117" s="39"/>
      <c r="R117" s="38"/>
      <c r="S117" s="39"/>
      <c r="T117" s="38"/>
      <c r="U117" s="39"/>
      <c r="V117" s="38"/>
      <c r="W117" s="39"/>
      <c r="X117" s="39"/>
      <c r="Y117" s="38"/>
      <c r="Z117" s="39"/>
      <c r="AA117" s="39"/>
      <c r="AB117" s="38"/>
      <c r="AC117" s="39"/>
      <c r="AD117" s="39"/>
      <c r="AE117" s="38"/>
      <c r="AF117" s="39"/>
      <c r="AG117" s="39"/>
      <c r="AH117" s="36"/>
      <c r="AI117" s="36">
        <v>1</v>
      </c>
      <c r="AJ117" s="36"/>
      <c r="AK117" s="36">
        <v>0.5</v>
      </c>
      <c r="AL117" s="36"/>
      <c r="AM117" s="36"/>
      <c r="AN117" s="36"/>
      <c r="AO117" s="36"/>
      <c r="AP117" s="36"/>
    </row>
    <row r="118" spans="1:42" s="41" customFormat="1" ht="12.75" hidden="1" customHeight="1" x14ac:dyDescent="0.25">
      <c r="A118" s="36">
        <v>111</v>
      </c>
      <c r="B118" s="36">
        <v>1106946</v>
      </c>
      <c r="C118" s="37" t="s">
        <v>86</v>
      </c>
      <c r="D118" s="38"/>
      <c r="E118" s="39"/>
      <c r="F118" s="38">
        <v>1</v>
      </c>
      <c r="G118" s="48"/>
      <c r="H118" s="38"/>
      <c r="I118" s="39"/>
      <c r="J118" s="38"/>
      <c r="K118" s="39"/>
      <c r="L118" s="38"/>
      <c r="M118" s="39"/>
      <c r="N118" s="38"/>
      <c r="O118" s="39"/>
      <c r="P118" s="38"/>
      <c r="Q118" s="39">
        <v>12</v>
      </c>
      <c r="R118" s="38"/>
      <c r="S118" s="39"/>
      <c r="T118" s="38"/>
      <c r="U118" s="39">
        <v>12</v>
      </c>
      <c r="V118" s="38"/>
      <c r="W118" s="39"/>
      <c r="X118" s="39"/>
      <c r="Y118" s="38"/>
      <c r="Z118" s="39"/>
      <c r="AA118" s="39"/>
      <c r="AB118" s="38"/>
      <c r="AC118" s="39"/>
      <c r="AD118" s="39"/>
      <c r="AE118" s="38"/>
      <c r="AF118" s="39"/>
      <c r="AG118" s="39"/>
      <c r="AH118" s="36">
        <v>1</v>
      </c>
      <c r="AI118" s="36">
        <v>1</v>
      </c>
      <c r="AJ118" s="36">
        <v>0.5</v>
      </c>
      <c r="AK118" s="36"/>
      <c r="AL118" s="36"/>
      <c r="AM118" s="36"/>
      <c r="AN118" s="36"/>
      <c r="AO118" s="36"/>
      <c r="AP118" s="36"/>
    </row>
    <row r="119" spans="1:42" s="41" customFormat="1" ht="12.75" hidden="1" customHeight="1" x14ac:dyDescent="0.25">
      <c r="A119" s="36">
        <v>112</v>
      </c>
      <c r="B119" s="36">
        <v>1115353</v>
      </c>
      <c r="C119" s="37" t="s">
        <v>163</v>
      </c>
      <c r="D119" s="38"/>
      <c r="E119" s="39"/>
      <c r="F119" s="38"/>
      <c r="G119" s="48"/>
      <c r="H119" s="38"/>
      <c r="I119" s="39"/>
      <c r="J119" s="38"/>
      <c r="K119" s="39"/>
      <c r="L119" s="38"/>
      <c r="M119" s="39">
        <v>12</v>
      </c>
      <c r="N119" s="38"/>
      <c r="O119" s="39">
        <v>12</v>
      </c>
      <c r="P119" s="38">
        <v>1</v>
      </c>
      <c r="Q119" s="39"/>
      <c r="R119" s="38"/>
      <c r="S119" s="39"/>
      <c r="T119" s="38">
        <v>2</v>
      </c>
      <c r="U119" s="39"/>
      <c r="V119" s="38"/>
      <c r="W119" s="39"/>
      <c r="X119" s="39"/>
      <c r="Y119" s="38"/>
      <c r="Z119" s="39"/>
      <c r="AA119" s="39"/>
      <c r="AB119" s="38"/>
      <c r="AC119" s="39"/>
      <c r="AD119" s="39"/>
      <c r="AE119" s="38"/>
      <c r="AF119" s="39"/>
      <c r="AG119" s="39"/>
      <c r="AH119" s="36"/>
      <c r="AI119" s="36">
        <v>1</v>
      </c>
      <c r="AJ119" s="36"/>
      <c r="AK119" s="36">
        <v>1</v>
      </c>
      <c r="AL119" s="36"/>
      <c r="AM119" s="36"/>
      <c r="AN119" s="36"/>
      <c r="AO119" s="36"/>
      <c r="AP119" s="36"/>
    </row>
    <row r="120" spans="1:42" s="41" customFormat="1" ht="12.75" hidden="1" customHeight="1" x14ac:dyDescent="0.25">
      <c r="A120" s="36">
        <v>113</v>
      </c>
      <c r="B120" s="36">
        <v>1111487</v>
      </c>
      <c r="C120" s="37" t="s">
        <v>67</v>
      </c>
      <c r="D120" s="38"/>
      <c r="E120" s="39"/>
      <c r="F120" s="38">
        <v>1</v>
      </c>
      <c r="G120" s="48"/>
      <c r="H120" s="38"/>
      <c r="I120" s="39"/>
      <c r="J120" s="38"/>
      <c r="K120" s="39"/>
      <c r="L120" s="38">
        <v>1</v>
      </c>
      <c r="M120" s="39">
        <v>8</v>
      </c>
      <c r="N120" s="38"/>
      <c r="O120" s="39"/>
      <c r="P120" s="38">
        <v>1</v>
      </c>
      <c r="Q120" s="39">
        <v>8</v>
      </c>
      <c r="R120" s="38"/>
      <c r="S120" s="39"/>
      <c r="T120" s="38">
        <v>1</v>
      </c>
      <c r="U120" s="39">
        <v>8</v>
      </c>
      <c r="V120" s="38"/>
      <c r="W120" s="39"/>
      <c r="X120" s="39"/>
      <c r="Y120" s="38"/>
      <c r="Z120" s="39"/>
      <c r="AA120" s="39"/>
      <c r="AB120" s="38"/>
      <c r="AC120" s="39"/>
      <c r="AD120" s="39"/>
      <c r="AE120" s="38"/>
      <c r="AF120" s="39"/>
      <c r="AG120" s="39">
        <v>22</v>
      </c>
      <c r="AH120" s="36">
        <v>1</v>
      </c>
      <c r="AI120" s="36">
        <v>1</v>
      </c>
      <c r="AJ120" s="36"/>
      <c r="AK120" s="36">
        <v>1</v>
      </c>
      <c r="AL120" s="36"/>
      <c r="AM120" s="36"/>
      <c r="AN120" s="36"/>
      <c r="AO120" s="36"/>
      <c r="AP120" s="36"/>
    </row>
    <row r="121" spans="1:42" s="41" customFormat="1" ht="12.75" hidden="1" customHeight="1" x14ac:dyDescent="0.25">
      <c r="A121" s="36">
        <v>114</v>
      </c>
      <c r="B121" s="36">
        <v>1115234</v>
      </c>
      <c r="C121" s="37" t="s">
        <v>76</v>
      </c>
      <c r="D121" s="38"/>
      <c r="E121" s="39"/>
      <c r="F121" s="38">
        <v>1</v>
      </c>
      <c r="G121" s="48"/>
      <c r="H121" s="38"/>
      <c r="I121" s="39"/>
      <c r="J121" s="38"/>
      <c r="K121" s="39"/>
      <c r="L121" s="38"/>
      <c r="M121" s="39"/>
      <c r="N121" s="38"/>
      <c r="O121" s="39"/>
      <c r="P121" s="38"/>
      <c r="Q121" s="39"/>
      <c r="R121" s="38"/>
      <c r="S121" s="39"/>
      <c r="T121" s="38"/>
      <c r="U121" s="39"/>
      <c r="V121" s="38"/>
      <c r="W121" s="39"/>
      <c r="X121" s="39"/>
      <c r="Y121" s="38"/>
      <c r="Z121" s="39"/>
      <c r="AA121" s="39"/>
      <c r="AB121" s="38"/>
      <c r="AC121" s="39"/>
      <c r="AD121" s="39"/>
      <c r="AE121" s="38"/>
      <c r="AF121" s="39"/>
      <c r="AG121" s="39">
        <v>66</v>
      </c>
      <c r="AH121" s="36"/>
      <c r="AI121" s="36">
        <v>1</v>
      </c>
      <c r="AJ121" s="36">
        <v>1</v>
      </c>
      <c r="AK121" s="36"/>
      <c r="AL121" s="36"/>
      <c r="AM121" s="36"/>
      <c r="AN121" s="36"/>
      <c r="AO121" s="36"/>
      <c r="AP121" s="36"/>
    </row>
    <row r="122" spans="1:42" s="41" customFormat="1" ht="12.75" hidden="1" customHeight="1" x14ac:dyDescent="0.25">
      <c r="A122" s="36">
        <v>115</v>
      </c>
      <c r="B122" s="36">
        <v>1106718</v>
      </c>
      <c r="C122" s="37" t="s">
        <v>159</v>
      </c>
      <c r="D122" s="38"/>
      <c r="E122" s="39"/>
      <c r="F122" s="38">
        <v>1</v>
      </c>
      <c r="G122" s="48"/>
      <c r="H122" s="38"/>
      <c r="I122" s="39"/>
      <c r="J122" s="38"/>
      <c r="K122" s="39"/>
      <c r="L122" s="38"/>
      <c r="M122" s="39"/>
      <c r="N122" s="38"/>
      <c r="O122" s="39"/>
      <c r="P122" s="38">
        <v>1</v>
      </c>
      <c r="Q122" s="39"/>
      <c r="R122" s="38"/>
      <c r="S122" s="39"/>
      <c r="T122" s="38">
        <v>1</v>
      </c>
      <c r="U122" s="39"/>
      <c r="V122" s="38"/>
      <c r="W122" s="39"/>
      <c r="X122" s="39"/>
      <c r="Y122" s="38"/>
      <c r="Z122" s="39"/>
      <c r="AA122" s="39"/>
      <c r="AB122" s="38"/>
      <c r="AC122" s="39"/>
      <c r="AD122" s="39"/>
      <c r="AE122" s="38"/>
      <c r="AF122" s="39"/>
      <c r="AG122" s="39">
        <v>22</v>
      </c>
      <c r="AH122" s="36"/>
      <c r="AI122" s="36">
        <v>1</v>
      </c>
      <c r="AJ122" s="36"/>
      <c r="AK122" s="36"/>
      <c r="AL122" s="36"/>
      <c r="AM122" s="36"/>
      <c r="AN122" s="36"/>
      <c r="AO122" s="36"/>
      <c r="AP122" s="36"/>
    </row>
    <row r="123" spans="1:42" s="41" customFormat="1" ht="12.75" hidden="1" customHeight="1" x14ac:dyDescent="0.25">
      <c r="A123" s="36">
        <v>116</v>
      </c>
      <c r="B123" s="36">
        <v>1106235</v>
      </c>
      <c r="C123" s="37" t="s">
        <v>95</v>
      </c>
      <c r="D123" s="38"/>
      <c r="E123" s="39"/>
      <c r="F123" s="38">
        <v>2</v>
      </c>
      <c r="G123" s="48"/>
      <c r="H123" s="38"/>
      <c r="I123" s="39"/>
      <c r="J123" s="38"/>
      <c r="K123" s="39"/>
      <c r="L123" s="38"/>
      <c r="M123" s="39"/>
      <c r="N123" s="38"/>
      <c r="O123" s="39"/>
      <c r="P123" s="38"/>
      <c r="Q123" s="39">
        <v>10</v>
      </c>
      <c r="R123" s="38"/>
      <c r="S123" s="39"/>
      <c r="T123" s="38"/>
      <c r="U123" s="39">
        <v>10</v>
      </c>
      <c r="V123" s="38"/>
      <c r="W123" s="39"/>
      <c r="X123" s="39"/>
      <c r="Y123" s="38"/>
      <c r="Z123" s="39"/>
      <c r="AA123" s="39"/>
      <c r="AB123" s="38"/>
      <c r="AC123" s="39"/>
      <c r="AD123" s="39"/>
      <c r="AE123" s="38"/>
      <c r="AF123" s="39"/>
      <c r="AG123" s="39">
        <v>13</v>
      </c>
      <c r="AH123" s="51"/>
      <c r="AI123" s="36">
        <v>1</v>
      </c>
      <c r="AJ123" s="36"/>
      <c r="AK123" s="44">
        <v>1</v>
      </c>
      <c r="AL123" s="36"/>
      <c r="AM123" s="36"/>
      <c r="AN123" s="36"/>
      <c r="AO123" s="36"/>
      <c r="AP123" s="36"/>
    </row>
    <row r="124" spans="1:42" s="41" customFormat="1" ht="12.75" hidden="1" customHeight="1" x14ac:dyDescent="0.25">
      <c r="A124" s="36">
        <v>117</v>
      </c>
      <c r="B124" s="36">
        <v>1106449</v>
      </c>
      <c r="C124" s="37" t="s">
        <v>85</v>
      </c>
      <c r="D124" s="38"/>
      <c r="E124" s="39"/>
      <c r="F124" s="38">
        <v>4</v>
      </c>
      <c r="G124" s="48"/>
      <c r="H124" s="38"/>
      <c r="I124" s="39"/>
      <c r="J124" s="38"/>
      <c r="K124" s="39"/>
      <c r="L124" s="38"/>
      <c r="M124" s="39"/>
      <c r="N124" s="38"/>
      <c r="O124" s="39"/>
      <c r="P124" s="38"/>
      <c r="Q124" s="39"/>
      <c r="R124" s="38"/>
      <c r="S124" s="39"/>
      <c r="T124" s="38"/>
      <c r="U124" s="39"/>
      <c r="V124" s="38"/>
      <c r="W124" s="39"/>
      <c r="X124" s="39"/>
      <c r="Y124" s="38"/>
      <c r="Z124" s="39"/>
      <c r="AA124" s="39"/>
      <c r="AB124" s="38"/>
      <c r="AC124" s="39"/>
      <c r="AD124" s="39"/>
      <c r="AE124" s="38"/>
      <c r="AF124" s="39"/>
      <c r="AG124" s="39"/>
      <c r="AH124" s="36"/>
      <c r="AI124" s="36">
        <v>1</v>
      </c>
      <c r="AJ124" s="36"/>
      <c r="AK124" s="36">
        <v>1</v>
      </c>
      <c r="AL124" s="36"/>
      <c r="AM124" s="36"/>
      <c r="AN124" s="36"/>
      <c r="AO124" s="36"/>
      <c r="AP124" s="36"/>
    </row>
    <row r="125" spans="1:42" s="41" customFormat="1" ht="12.75" hidden="1" customHeight="1" x14ac:dyDescent="0.25">
      <c r="A125" s="36">
        <v>118</v>
      </c>
      <c r="B125" s="36">
        <v>1106667</v>
      </c>
      <c r="C125" s="37" t="s">
        <v>79</v>
      </c>
      <c r="D125" s="38"/>
      <c r="E125" s="39"/>
      <c r="F125" s="38">
        <v>1</v>
      </c>
      <c r="G125" s="48"/>
      <c r="H125" s="38"/>
      <c r="I125" s="39"/>
      <c r="J125" s="38"/>
      <c r="K125" s="39"/>
      <c r="L125" s="38"/>
      <c r="M125" s="39"/>
      <c r="N125" s="38"/>
      <c r="O125" s="39"/>
      <c r="P125" s="38">
        <v>1</v>
      </c>
      <c r="Q125" s="39"/>
      <c r="R125" s="38"/>
      <c r="S125" s="39"/>
      <c r="T125" s="38">
        <v>1</v>
      </c>
      <c r="U125" s="39"/>
      <c r="V125" s="38"/>
      <c r="W125" s="39"/>
      <c r="X125" s="39"/>
      <c r="Y125" s="38"/>
      <c r="Z125" s="39"/>
      <c r="AA125" s="39"/>
      <c r="AB125" s="38"/>
      <c r="AC125" s="39"/>
      <c r="AD125" s="39"/>
      <c r="AE125" s="38"/>
      <c r="AF125" s="39"/>
      <c r="AG125" s="39">
        <v>11</v>
      </c>
      <c r="AH125" s="36"/>
      <c r="AI125" s="36">
        <v>2</v>
      </c>
      <c r="AJ125" s="36"/>
      <c r="AK125" s="36">
        <v>1</v>
      </c>
      <c r="AL125" s="36"/>
      <c r="AM125" s="36"/>
      <c r="AN125" s="36"/>
      <c r="AO125" s="36"/>
      <c r="AP125" s="36"/>
    </row>
    <row r="126" spans="1:42" s="41" customFormat="1" ht="12.75" hidden="1" customHeight="1" x14ac:dyDescent="0.25">
      <c r="A126" s="36">
        <v>119</v>
      </c>
      <c r="B126" s="36">
        <v>1106215</v>
      </c>
      <c r="C126" s="37" t="s">
        <v>101</v>
      </c>
      <c r="D126" s="38"/>
      <c r="E126" s="39"/>
      <c r="F126" s="38"/>
      <c r="G126" s="48"/>
      <c r="H126" s="38"/>
      <c r="I126" s="39"/>
      <c r="J126" s="38"/>
      <c r="K126" s="39"/>
      <c r="L126" s="38"/>
      <c r="M126" s="39">
        <v>14</v>
      </c>
      <c r="N126" s="38"/>
      <c r="O126" s="39">
        <v>14</v>
      </c>
      <c r="P126" s="38"/>
      <c r="Q126" s="39">
        <v>8</v>
      </c>
      <c r="R126" s="38"/>
      <c r="S126" s="39"/>
      <c r="T126" s="38"/>
      <c r="U126" s="39">
        <v>8</v>
      </c>
      <c r="V126" s="38"/>
      <c r="W126" s="39"/>
      <c r="X126" s="39"/>
      <c r="Y126" s="38"/>
      <c r="Z126" s="39"/>
      <c r="AA126" s="39"/>
      <c r="AB126" s="38"/>
      <c r="AC126" s="39"/>
      <c r="AD126" s="39"/>
      <c r="AE126" s="38"/>
      <c r="AF126" s="39"/>
      <c r="AG126" s="39"/>
      <c r="AH126" s="36">
        <v>1</v>
      </c>
      <c r="AI126" s="36"/>
      <c r="AJ126" s="36"/>
      <c r="AK126" s="36">
        <v>1</v>
      </c>
      <c r="AL126" s="36"/>
      <c r="AM126" s="36"/>
      <c r="AN126" s="36"/>
      <c r="AO126" s="36"/>
      <c r="AP126" s="36"/>
    </row>
    <row r="127" spans="1:42" s="41" customFormat="1" ht="12.75" hidden="1" customHeight="1" x14ac:dyDescent="0.25">
      <c r="A127" s="36">
        <v>120</v>
      </c>
      <c r="B127" s="36">
        <v>1110156</v>
      </c>
      <c r="C127" s="37" t="s">
        <v>161</v>
      </c>
      <c r="D127" s="38"/>
      <c r="E127" s="39"/>
      <c r="F127" s="38">
        <v>1</v>
      </c>
      <c r="G127" s="48"/>
      <c r="H127" s="38"/>
      <c r="I127" s="39"/>
      <c r="J127" s="38"/>
      <c r="K127" s="39"/>
      <c r="L127" s="38"/>
      <c r="M127" s="39"/>
      <c r="N127" s="38"/>
      <c r="O127" s="39"/>
      <c r="P127" s="38"/>
      <c r="Q127" s="39">
        <v>11</v>
      </c>
      <c r="R127" s="38"/>
      <c r="S127" s="40"/>
      <c r="T127" s="38"/>
      <c r="U127" s="39">
        <v>11</v>
      </c>
      <c r="V127" s="38"/>
      <c r="W127" s="39"/>
      <c r="X127" s="39"/>
      <c r="Y127" s="38"/>
      <c r="Z127" s="39"/>
      <c r="AA127" s="39"/>
      <c r="AB127" s="38"/>
      <c r="AC127" s="39"/>
      <c r="AD127" s="39"/>
      <c r="AE127" s="38"/>
      <c r="AF127" s="39"/>
      <c r="AG127" s="39"/>
      <c r="AH127" s="36">
        <v>0.5</v>
      </c>
      <c r="AI127" s="40">
        <v>1</v>
      </c>
      <c r="AJ127" s="36"/>
      <c r="AK127" s="36">
        <v>1</v>
      </c>
      <c r="AL127" s="36"/>
      <c r="AM127" s="36"/>
      <c r="AN127" s="36"/>
      <c r="AO127" s="36"/>
      <c r="AP127" s="36"/>
    </row>
    <row r="128" spans="1:42" s="41" customFormat="1" ht="12.75" hidden="1" customHeight="1" x14ac:dyDescent="0.25">
      <c r="A128" s="36">
        <v>121</v>
      </c>
      <c r="B128" s="36">
        <v>1503524</v>
      </c>
      <c r="C128" s="37" t="s">
        <v>82</v>
      </c>
      <c r="D128" s="38"/>
      <c r="E128" s="39"/>
      <c r="F128" s="38">
        <v>1</v>
      </c>
      <c r="G128" s="48"/>
      <c r="H128" s="38"/>
      <c r="I128" s="39"/>
      <c r="J128" s="38"/>
      <c r="K128" s="39"/>
      <c r="L128" s="38"/>
      <c r="M128" s="39"/>
      <c r="N128" s="38"/>
      <c r="O128" s="39"/>
      <c r="P128" s="38"/>
      <c r="Q128" s="39">
        <v>12</v>
      </c>
      <c r="R128" s="38"/>
      <c r="S128" s="39"/>
      <c r="T128" s="38"/>
      <c r="U128" s="39">
        <v>12</v>
      </c>
      <c r="V128" s="38"/>
      <c r="W128" s="39"/>
      <c r="X128" s="39">
        <v>250</v>
      </c>
      <c r="Y128" s="38"/>
      <c r="Z128" s="39">
        <v>8</v>
      </c>
      <c r="AA128" s="39"/>
      <c r="AB128" s="38"/>
      <c r="AC128" s="39"/>
      <c r="AD128" s="39"/>
      <c r="AE128" s="38"/>
      <c r="AF128" s="39"/>
      <c r="AG128" s="39"/>
      <c r="AH128" s="36">
        <v>1</v>
      </c>
      <c r="AI128" s="36">
        <v>1</v>
      </c>
      <c r="AJ128" s="36"/>
      <c r="AK128" s="36"/>
      <c r="AL128" s="36">
        <v>0.5</v>
      </c>
      <c r="AM128" s="36"/>
      <c r="AN128" s="36"/>
      <c r="AO128" s="36"/>
      <c r="AP128" s="36"/>
    </row>
    <row r="129" spans="1:42" s="41" customFormat="1" ht="12.75" hidden="1" customHeight="1" x14ac:dyDescent="0.25">
      <c r="A129" s="36">
        <v>122</v>
      </c>
      <c r="B129" s="36">
        <v>1111883</v>
      </c>
      <c r="C129" s="37" t="s">
        <v>91</v>
      </c>
      <c r="D129" s="38"/>
      <c r="E129" s="39"/>
      <c r="F129" s="38">
        <v>2</v>
      </c>
      <c r="G129" s="48"/>
      <c r="H129" s="38"/>
      <c r="I129" s="39"/>
      <c r="J129" s="38"/>
      <c r="K129" s="39"/>
      <c r="L129" s="38"/>
      <c r="M129" s="39"/>
      <c r="N129" s="38">
        <v>2</v>
      </c>
      <c r="O129" s="39"/>
      <c r="P129" s="38"/>
      <c r="Q129" s="39"/>
      <c r="R129" s="38"/>
      <c r="S129" s="39"/>
      <c r="T129" s="38">
        <v>2</v>
      </c>
      <c r="U129" s="39"/>
      <c r="V129" s="38"/>
      <c r="W129" s="39"/>
      <c r="X129" s="39"/>
      <c r="Y129" s="38"/>
      <c r="Z129" s="39"/>
      <c r="AA129" s="39"/>
      <c r="AB129" s="38"/>
      <c r="AC129" s="39"/>
      <c r="AD129" s="39"/>
      <c r="AE129" s="38"/>
      <c r="AF129" s="39"/>
      <c r="AG129" s="39"/>
      <c r="AH129" s="36"/>
      <c r="AI129" s="36">
        <v>2</v>
      </c>
      <c r="AJ129" s="36"/>
      <c r="AK129" s="36"/>
      <c r="AL129" s="36">
        <v>1</v>
      </c>
      <c r="AM129" s="36"/>
      <c r="AN129" s="36"/>
      <c r="AO129" s="36"/>
      <c r="AP129" s="36"/>
    </row>
    <row r="130" spans="1:42" s="41" customFormat="1" ht="12.75" hidden="1" customHeight="1" x14ac:dyDescent="0.25">
      <c r="A130" s="36">
        <v>123</v>
      </c>
      <c r="B130" s="36">
        <v>1111519</v>
      </c>
      <c r="C130" s="37" t="s">
        <v>102</v>
      </c>
      <c r="D130" s="38"/>
      <c r="E130" s="39"/>
      <c r="F130" s="38">
        <v>1</v>
      </c>
      <c r="G130" s="48"/>
      <c r="H130" s="38"/>
      <c r="I130" s="39"/>
      <c r="J130" s="38"/>
      <c r="K130" s="39"/>
      <c r="L130" s="38"/>
      <c r="M130" s="39"/>
      <c r="N130" s="38"/>
      <c r="O130" s="39"/>
      <c r="P130" s="38"/>
      <c r="Q130" s="39">
        <v>11</v>
      </c>
      <c r="R130" s="38"/>
      <c r="S130" s="39"/>
      <c r="T130" s="38">
        <v>1</v>
      </c>
      <c r="U130" s="39"/>
      <c r="V130" s="38"/>
      <c r="W130" s="39"/>
      <c r="X130" s="39"/>
      <c r="Y130" s="38"/>
      <c r="Z130" s="39"/>
      <c r="AA130" s="39"/>
      <c r="AB130" s="38"/>
      <c r="AC130" s="39"/>
      <c r="AD130" s="39"/>
      <c r="AE130" s="38"/>
      <c r="AF130" s="39"/>
      <c r="AG130" s="39"/>
      <c r="AH130" s="36"/>
      <c r="AI130" s="36">
        <v>1</v>
      </c>
      <c r="AJ130" s="36"/>
      <c r="AK130" s="36">
        <v>1</v>
      </c>
      <c r="AL130" s="36">
        <v>1</v>
      </c>
      <c r="AM130" s="36"/>
      <c r="AN130" s="36"/>
      <c r="AO130" s="36"/>
      <c r="AP130" s="36"/>
    </row>
    <row r="131" spans="1:42" s="41" customFormat="1" ht="12.75" hidden="1" customHeight="1" x14ac:dyDescent="0.25">
      <c r="A131" s="36">
        <v>124</v>
      </c>
      <c r="B131" s="36">
        <v>1111712</v>
      </c>
      <c r="C131" s="37" t="s">
        <v>105</v>
      </c>
      <c r="D131" s="38"/>
      <c r="E131" s="39"/>
      <c r="F131" s="38">
        <v>2</v>
      </c>
      <c r="G131" s="48"/>
      <c r="H131" s="38"/>
      <c r="I131" s="39"/>
      <c r="J131" s="38">
        <v>1</v>
      </c>
      <c r="K131" s="39"/>
      <c r="L131" s="38"/>
      <c r="M131" s="39"/>
      <c r="N131" s="38">
        <v>1</v>
      </c>
      <c r="O131" s="39"/>
      <c r="P131" s="38"/>
      <c r="Q131" s="39"/>
      <c r="R131" s="38"/>
      <c r="S131" s="39"/>
      <c r="T131" s="38"/>
      <c r="U131" s="39"/>
      <c r="V131" s="38"/>
      <c r="W131" s="39"/>
      <c r="X131" s="39"/>
      <c r="Y131" s="38"/>
      <c r="Z131" s="39"/>
      <c r="AA131" s="39"/>
      <c r="AB131" s="38"/>
      <c r="AC131" s="39"/>
      <c r="AD131" s="39"/>
      <c r="AE131" s="38"/>
      <c r="AF131" s="39"/>
      <c r="AG131" s="39"/>
      <c r="AH131" s="44">
        <v>0.5</v>
      </c>
      <c r="AI131" s="36">
        <v>1</v>
      </c>
      <c r="AJ131" s="36"/>
      <c r="AK131" s="36">
        <v>1</v>
      </c>
      <c r="AL131" s="36"/>
      <c r="AM131" s="36"/>
      <c r="AN131" s="36"/>
      <c r="AO131" s="36"/>
      <c r="AP131" s="36"/>
    </row>
    <row r="132" spans="1:42" s="41" customFormat="1" ht="12.75" hidden="1" customHeight="1" x14ac:dyDescent="0.25">
      <c r="A132" s="36">
        <v>125</v>
      </c>
      <c r="B132" s="36">
        <v>1106019</v>
      </c>
      <c r="C132" s="37" t="s">
        <v>69</v>
      </c>
      <c r="D132" s="38"/>
      <c r="E132" s="39"/>
      <c r="F132" s="38"/>
      <c r="G132" s="48"/>
      <c r="H132" s="38"/>
      <c r="I132" s="39"/>
      <c r="J132" s="38"/>
      <c r="K132" s="39"/>
      <c r="L132" s="38">
        <v>1</v>
      </c>
      <c r="M132" s="39"/>
      <c r="N132" s="38">
        <v>1</v>
      </c>
      <c r="O132" s="39"/>
      <c r="P132" s="38"/>
      <c r="Q132" s="39">
        <v>11</v>
      </c>
      <c r="R132" s="38"/>
      <c r="S132" s="39"/>
      <c r="T132" s="38"/>
      <c r="U132" s="39">
        <v>11</v>
      </c>
      <c r="V132" s="38"/>
      <c r="W132" s="39"/>
      <c r="X132" s="39"/>
      <c r="Y132" s="38"/>
      <c r="Z132" s="39"/>
      <c r="AA132" s="39"/>
      <c r="AB132" s="38"/>
      <c r="AC132" s="39"/>
      <c r="AD132" s="39"/>
      <c r="AE132" s="38"/>
      <c r="AF132" s="39"/>
      <c r="AG132" s="39">
        <v>44</v>
      </c>
      <c r="AH132" s="36">
        <v>1</v>
      </c>
      <c r="AI132" s="36">
        <v>1</v>
      </c>
      <c r="AJ132" s="36">
        <v>1</v>
      </c>
      <c r="AK132" s="36"/>
      <c r="AL132" s="36"/>
      <c r="AM132" s="36"/>
      <c r="AN132" s="36"/>
      <c r="AO132" s="36"/>
      <c r="AP132" s="36"/>
    </row>
    <row r="133" spans="1:42" s="41" customFormat="1" ht="12.75" hidden="1" customHeight="1" x14ac:dyDescent="0.25">
      <c r="A133" s="36">
        <v>126</v>
      </c>
      <c r="B133" s="36">
        <v>1107568</v>
      </c>
      <c r="C133" s="37" t="s">
        <v>160</v>
      </c>
      <c r="D133" s="38"/>
      <c r="E133" s="39"/>
      <c r="F133" s="38">
        <v>3</v>
      </c>
      <c r="G133" s="48"/>
      <c r="H133" s="38"/>
      <c r="I133" s="39"/>
      <c r="J133" s="38"/>
      <c r="K133" s="39"/>
      <c r="L133" s="38"/>
      <c r="M133" s="39"/>
      <c r="N133" s="38"/>
      <c r="O133" s="39"/>
      <c r="P133" s="38">
        <v>1</v>
      </c>
      <c r="Q133" s="39"/>
      <c r="R133" s="38"/>
      <c r="S133" s="39"/>
      <c r="T133" s="38">
        <v>1</v>
      </c>
      <c r="U133" s="39"/>
      <c r="V133" s="38"/>
      <c r="W133" s="39"/>
      <c r="X133" s="39"/>
      <c r="Y133" s="38"/>
      <c r="Z133" s="39"/>
      <c r="AA133" s="39"/>
      <c r="AB133" s="38"/>
      <c r="AC133" s="39"/>
      <c r="AD133" s="39"/>
      <c r="AE133" s="38"/>
      <c r="AF133" s="39"/>
      <c r="AG133" s="39"/>
      <c r="AH133" s="36"/>
      <c r="AI133" s="36">
        <v>1</v>
      </c>
      <c r="AJ133" s="36"/>
      <c r="AK133" s="36">
        <v>1</v>
      </c>
      <c r="AL133" s="36">
        <v>1</v>
      </c>
      <c r="AM133" s="36"/>
      <c r="AN133" s="36"/>
      <c r="AO133" s="36">
        <v>1</v>
      </c>
      <c r="AP133" s="36"/>
    </row>
    <row r="134" spans="1:42" s="41" customFormat="1" ht="12.75" hidden="1" customHeight="1" x14ac:dyDescent="0.25">
      <c r="A134" s="36">
        <v>127</v>
      </c>
      <c r="B134" s="36">
        <v>1107540</v>
      </c>
      <c r="C134" s="37" t="s">
        <v>74</v>
      </c>
      <c r="D134" s="38"/>
      <c r="E134" s="39"/>
      <c r="F134" s="38">
        <v>2</v>
      </c>
      <c r="G134" s="48"/>
      <c r="H134" s="38"/>
      <c r="I134" s="39"/>
      <c r="J134" s="38"/>
      <c r="K134" s="39"/>
      <c r="L134" s="38"/>
      <c r="M134" s="39"/>
      <c r="N134" s="38"/>
      <c r="O134" s="39"/>
      <c r="P134" s="38"/>
      <c r="Q134" s="39"/>
      <c r="R134" s="38"/>
      <c r="S134" s="39"/>
      <c r="T134" s="38"/>
      <c r="U134" s="39"/>
      <c r="V134" s="38"/>
      <c r="W134" s="39"/>
      <c r="X134" s="39"/>
      <c r="Y134" s="38"/>
      <c r="Z134" s="39"/>
      <c r="AA134" s="39"/>
      <c r="AB134" s="38"/>
      <c r="AC134" s="39"/>
      <c r="AD134" s="39"/>
      <c r="AE134" s="38"/>
      <c r="AF134" s="39"/>
      <c r="AG134" s="39">
        <v>11</v>
      </c>
      <c r="AH134" s="36">
        <v>1</v>
      </c>
      <c r="AI134" s="36">
        <v>1</v>
      </c>
      <c r="AJ134" s="36"/>
      <c r="AK134" s="36"/>
      <c r="AL134" s="36"/>
      <c r="AM134" s="36"/>
      <c r="AN134" s="36"/>
      <c r="AO134" s="36"/>
      <c r="AP134" s="36"/>
    </row>
    <row r="135" spans="1:42" s="41" customFormat="1" ht="12.75" hidden="1" customHeight="1" x14ac:dyDescent="0.25">
      <c r="A135" s="36">
        <v>128</v>
      </c>
      <c r="B135" s="36">
        <v>1115606</v>
      </c>
      <c r="C135" s="37" t="s">
        <v>89</v>
      </c>
      <c r="D135" s="38"/>
      <c r="E135" s="39"/>
      <c r="F135" s="38"/>
      <c r="G135" s="48"/>
      <c r="H135" s="38"/>
      <c r="I135" s="39"/>
      <c r="J135" s="38"/>
      <c r="K135" s="39"/>
      <c r="L135" s="38"/>
      <c r="M135" s="39"/>
      <c r="N135" s="38">
        <v>1</v>
      </c>
      <c r="O135" s="39"/>
      <c r="P135" s="38">
        <v>2</v>
      </c>
      <c r="Q135" s="39"/>
      <c r="R135" s="38"/>
      <c r="S135" s="39"/>
      <c r="T135" s="38">
        <v>1</v>
      </c>
      <c r="U135" s="39"/>
      <c r="V135" s="38"/>
      <c r="W135" s="39"/>
      <c r="X135" s="39"/>
      <c r="Y135" s="38"/>
      <c r="Z135" s="39"/>
      <c r="AA135" s="39"/>
      <c r="AB135" s="38"/>
      <c r="AC135" s="39"/>
      <c r="AD135" s="39"/>
      <c r="AE135" s="38"/>
      <c r="AF135" s="39"/>
      <c r="AG135" s="39"/>
      <c r="AH135" s="36"/>
      <c r="AI135" s="36">
        <v>1</v>
      </c>
      <c r="AJ135" s="36">
        <v>1</v>
      </c>
      <c r="AK135" s="36">
        <v>1</v>
      </c>
      <c r="AL135" s="36"/>
      <c r="AM135" s="36"/>
      <c r="AN135" s="36"/>
      <c r="AO135" s="36"/>
      <c r="AP135" s="36"/>
    </row>
    <row r="136" spans="1:42" s="41" customFormat="1" ht="12.75" hidden="1" customHeight="1" x14ac:dyDescent="0.25">
      <c r="A136" s="36">
        <v>129</v>
      </c>
      <c r="B136" s="36">
        <v>1111403</v>
      </c>
      <c r="C136" s="37" t="s">
        <v>103</v>
      </c>
      <c r="D136" s="38"/>
      <c r="E136" s="39"/>
      <c r="F136" s="38">
        <v>2</v>
      </c>
      <c r="G136" s="48"/>
      <c r="H136" s="38"/>
      <c r="I136" s="39"/>
      <c r="J136" s="38"/>
      <c r="K136" s="39"/>
      <c r="L136" s="38"/>
      <c r="M136" s="39"/>
      <c r="N136" s="38"/>
      <c r="O136" s="39"/>
      <c r="P136" s="38">
        <v>1</v>
      </c>
      <c r="Q136" s="39"/>
      <c r="R136" s="38"/>
      <c r="S136" s="39"/>
      <c r="T136" s="38">
        <v>1</v>
      </c>
      <c r="U136" s="39">
        <v>11</v>
      </c>
      <c r="V136" s="38"/>
      <c r="W136" s="39"/>
      <c r="X136" s="39"/>
      <c r="Y136" s="38"/>
      <c r="Z136" s="39"/>
      <c r="AA136" s="39"/>
      <c r="AB136" s="38"/>
      <c r="AC136" s="39"/>
      <c r="AD136" s="39"/>
      <c r="AE136" s="38"/>
      <c r="AF136" s="39"/>
      <c r="AG136" s="39"/>
      <c r="AH136" s="36"/>
      <c r="AI136" s="36">
        <v>1</v>
      </c>
      <c r="AJ136" s="36">
        <v>1</v>
      </c>
      <c r="AK136" s="36"/>
      <c r="AL136" s="36">
        <v>1</v>
      </c>
      <c r="AM136" s="36"/>
      <c r="AN136" s="36"/>
      <c r="AO136" s="36"/>
      <c r="AP136" s="36"/>
    </row>
    <row r="137" spans="1:42" s="41" customFormat="1" ht="12.75" hidden="1" customHeight="1" x14ac:dyDescent="0.25">
      <c r="A137" s="36">
        <v>130</v>
      </c>
      <c r="B137" s="36">
        <v>1014620</v>
      </c>
      <c r="C137" s="37" t="s">
        <v>83</v>
      </c>
      <c r="D137" s="38"/>
      <c r="E137" s="39"/>
      <c r="F137" s="38">
        <v>1</v>
      </c>
      <c r="G137" s="48"/>
      <c r="H137" s="38"/>
      <c r="I137" s="39"/>
      <c r="J137" s="38">
        <v>1</v>
      </c>
      <c r="K137" s="39"/>
      <c r="L137" s="38"/>
      <c r="M137" s="39"/>
      <c r="N137" s="38"/>
      <c r="O137" s="39"/>
      <c r="P137" s="38"/>
      <c r="Q137" s="39"/>
      <c r="R137" s="38"/>
      <c r="S137" s="39"/>
      <c r="T137" s="38">
        <v>1</v>
      </c>
      <c r="U137" s="39"/>
      <c r="V137" s="38"/>
      <c r="W137" s="39"/>
      <c r="X137" s="39"/>
      <c r="Y137" s="38"/>
      <c r="Z137" s="39"/>
      <c r="AA137" s="39"/>
      <c r="AB137" s="38"/>
      <c r="AC137" s="39"/>
      <c r="AD137" s="39"/>
      <c r="AE137" s="38"/>
      <c r="AF137" s="39"/>
      <c r="AG137" s="39"/>
      <c r="AH137" s="36"/>
      <c r="AI137" s="36"/>
      <c r="AJ137" s="36">
        <v>1</v>
      </c>
      <c r="AK137" s="36"/>
      <c r="AL137" s="36"/>
      <c r="AM137" s="36"/>
      <c r="AN137" s="36"/>
      <c r="AO137" s="36"/>
      <c r="AP137" s="36"/>
    </row>
    <row r="138" spans="1:42" s="41" customFormat="1" ht="12.75" hidden="1" customHeight="1" x14ac:dyDescent="0.25">
      <c r="A138" s="36">
        <v>131</v>
      </c>
      <c r="B138" s="36">
        <v>1115822</v>
      </c>
      <c r="C138" s="37" t="s">
        <v>164</v>
      </c>
      <c r="D138" s="38"/>
      <c r="E138" s="39"/>
      <c r="F138" s="38">
        <v>1</v>
      </c>
      <c r="G138" s="48"/>
      <c r="H138" s="38"/>
      <c r="I138" s="39"/>
      <c r="J138" s="38">
        <v>1</v>
      </c>
      <c r="K138" s="39"/>
      <c r="L138" s="38"/>
      <c r="M138" s="39"/>
      <c r="N138" s="38">
        <v>1</v>
      </c>
      <c r="O138" s="39"/>
      <c r="P138" s="38"/>
      <c r="Q138" s="39"/>
      <c r="R138" s="38"/>
      <c r="S138" s="39"/>
      <c r="T138" s="38"/>
      <c r="U138" s="39"/>
      <c r="V138" s="38"/>
      <c r="W138" s="39"/>
      <c r="X138" s="39"/>
      <c r="Y138" s="38"/>
      <c r="Z138" s="39"/>
      <c r="AA138" s="39"/>
      <c r="AB138" s="38"/>
      <c r="AC138" s="39"/>
      <c r="AD138" s="39"/>
      <c r="AE138" s="38"/>
      <c r="AF138" s="39"/>
      <c r="AG138" s="39"/>
      <c r="AH138" s="36"/>
      <c r="AI138" s="36">
        <v>1</v>
      </c>
      <c r="AJ138" s="36"/>
      <c r="AK138" s="36">
        <v>1</v>
      </c>
      <c r="AL138" s="36"/>
      <c r="AM138" s="36"/>
      <c r="AN138" s="36"/>
      <c r="AO138" s="36"/>
      <c r="AP138" s="36"/>
    </row>
    <row r="139" spans="1:42" s="41" customFormat="1" ht="12.75" hidden="1" customHeight="1" x14ac:dyDescent="0.25">
      <c r="A139" s="36">
        <v>132</v>
      </c>
      <c r="B139" s="36">
        <v>1115984</v>
      </c>
      <c r="C139" s="37" t="s">
        <v>72</v>
      </c>
      <c r="D139" s="38"/>
      <c r="E139" s="39"/>
      <c r="F139" s="38">
        <v>1</v>
      </c>
      <c r="G139" s="48"/>
      <c r="H139" s="38"/>
      <c r="I139" s="39"/>
      <c r="J139" s="38"/>
      <c r="K139" s="39"/>
      <c r="L139" s="38"/>
      <c r="M139" s="39"/>
      <c r="N139" s="38"/>
      <c r="O139" s="39"/>
      <c r="P139" s="38">
        <v>1</v>
      </c>
      <c r="Q139" s="39"/>
      <c r="R139" s="38"/>
      <c r="S139" s="39"/>
      <c r="T139" s="38">
        <v>1</v>
      </c>
      <c r="U139" s="39"/>
      <c r="V139" s="38"/>
      <c r="W139" s="39"/>
      <c r="X139" s="39"/>
      <c r="Y139" s="38"/>
      <c r="Z139" s="39"/>
      <c r="AA139" s="39"/>
      <c r="AB139" s="38"/>
      <c r="AC139" s="39"/>
      <c r="AD139" s="39"/>
      <c r="AE139" s="38"/>
      <c r="AF139" s="39"/>
      <c r="AG139" s="39"/>
      <c r="AH139" s="36">
        <v>1</v>
      </c>
      <c r="AI139" s="36">
        <v>1</v>
      </c>
      <c r="AJ139" s="36"/>
      <c r="AK139" s="36">
        <v>1</v>
      </c>
      <c r="AL139" s="36"/>
      <c r="AM139" s="36"/>
      <c r="AN139" s="36"/>
      <c r="AO139" s="36"/>
      <c r="AP139" s="36"/>
    </row>
    <row r="140" spans="1:42" s="41" customFormat="1" ht="12.75" hidden="1" customHeight="1" x14ac:dyDescent="0.25">
      <c r="A140" s="36">
        <v>133</v>
      </c>
      <c r="B140" s="36">
        <v>603779</v>
      </c>
      <c r="C140" s="37" t="s">
        <v>66</v>
      </c>
      <c r="D140" s="38"/>
      <c r="E140" s="39"/>
      <c r="F140" s="38"/>
      <c r="G140" s="39"/>
      <c r="H140" s="38"/>
      <c r="I140" s="39"/>
      <c r="J140" s="38"/>
      <c r="K140" s="39"/>
      <c r="L140" s="38"/>
      <c r="M140" s="39"/>
      <c r="N140" s="38"/>
      <c r="O140" s="39"/>
      <c r="P140" s="38">
        <v>1</v>
      </c>
      <c r="Q140" s="39"/>
      <c r="R140" s="38"/>
      <c r="S140" s="39"/>
      <c r="T140" s="38">
        <v>1</v>
      </c>
      <c r="U140" s="39"/>
      <c r="V140" s="38">
        <v>1</v>
      </c>
      <c r="W140" s="39"/>
      <c r="X140" s="39"/>
      <c r="Y140" s="38"/>
      <c r="Z140" s="39"/>
      <c r="AA140" s="39"/>
      <c r="AB140" s="38"/>
      <c r="AC140" s="39"/>
      <c r="AD140" s="39"/>
      <c r="AE140" s="38"/>
      <c r="AF140" s="39"/>
      <c r="AG140" s="39"/>
      <c r="AH140" s="36"/>
      <c r="AI140" s="36"/>
      <c r="AJ140" s="36"/>
      <c r="AK140" s="36"/>
      <c r="AL140" s="36"/>
      <c r="AM140" s="36"/>
      <c r="AN140" s="36"/>
      <c r="AO140" s="36"/>
      <c r="AP140" s="36"/>
    </row>
    <row r="141" spans="1:42" s="41" customFormat="1" ht="12.75" hidden="1" customHeight="1" x14ac:dyDescent="0.25">
      <c r="A141" s="36">
        <v>134</v>
      </c>
      <c r="B141" s="36">
        <v>1317837</v>
      </c>
      <c r="C141" s="37" t="s">
        <v>168</v>
      </c>
      <c r="D141" s="38"/>
      <c r="E141" s="39"/>
      <c r="F141" s="38"/>
      <c r="G141" s="39"/>
      <c r="H141" s="38"/>
      <c r="I141" s="39"/>
      <c r="J141" s="38"/>
      <c r="K141" s="39"/>
      <c r="L141" s="38"/>
      <c r="M141" s="39"/>
      <c r="N141" s="38"/>
      <c r="O141" s="39"/>
      <c r="P141" s="38">
        <v>1</v>
      </c>
      <c r="Q141" s="39"/>
      <c r="R141" s="38"/>
      <c r="S141" s="39"/>
      <c r="T141" s="38">
        <v>1</v>
      </c>
      <c r="U141" s="39"/>
      <c r="V141" s="38"/>
      <c r="W141" s="39">
        <v>11</v>
      </c>
      <c r="X141" s="39">
        <v>520</v>
      </c>
      <c r="Y141" s="38"/>
      <c r="Z141" s="39">
        <v>11</v>
      </c>
      <c r="AA141" s="39"/>
      <c r="AB141" s="38"/>
      <c r="AC141" s="39"/>
      <c r="AD141" s="39"/>
      <c r="AE141" s="38"/>
      <c r="AF141" s="39"/>
      <c r="AG141" s="39"/>
      <c r="AH141" s="36">
        <v>2</v>
      </c>
      <c r="AI141" s="36"/>
      <c r="AJ141" s="36">
        <v>1</v>
      </c>
      <c r="AK141" s="36"/>
      <c r="AL141" s="36"/>
      <c r="AM141" s="36"/>
      <c r="AN141" s="36"/>
      <c r="AO141" s="36"/>
      <c r="AP141" s="36"/>
    </row>
    <row r="142" spans="1:42" s="41" customFormat="1" ht="12.75" hidden="1" customHeight="1" x14ac:dyDescent="0.25">
      <c r="A142" s="36">
        <v>135</v>
      </c>
      <c r="B142" s="36">
        <v>1804942</v>
      </c>
      <c r="C142" s="37" t="s">
        <v>150</v>
      </c>
      <c r="D142" s="38"/>
      <c r="E142" s="39"/>
      <c r="F142" s="38"/>
      <c r="G142" s="39"/>
      <c r="H142" s="38"/>
      <c r="I142" s="39"/>
      <c r="J142" s="38"/>
      <c r="K142" s="39"/>
      <c r="L142" s="38"/>
      <c r="M142" s="39"/>
      <c r="N142" s="38"/>
      <c r="O142" s="39"/>
      <c r="P142" s="38">
        <v>1</v>
      </c>
      <c r="Q142" s="39"/>
      <c r="R142" s="38"/>
      <c r="S142" s="39"/>
      <c r="T142" s="38">
        <v>1</v>
      </c>
      <c r="U142" s="39"/>
      <c r="V142" s="38"/>
      <c r="W142" s="39"/>
      <c r="X142" s="39"/>
      <c r="Y142" s="38"/>
      <c r="Z142" s="39"/>
      <c r="AA142" s="39"/>
      <c r="AB142" s="38"/>
      <c r="AC142" s="39"/>
      <c r="AD142" s="39"/>
      <c r="AE142" s="38"/>
      <c r="AF142" s="39"/>
      <c r="AG142" s="39">
        <v>12</v>
      </c>
      <c r="AH142" s="36"/>
      <c r="AI142" s="36">
        <v>0.43</v>
      </c>
      <c r="AJ142" s="36"/>
      <c r="AK142" s="36">
        <v>0.56999999999999995</v>
      </c>
      <c r="AL142" s="36"/>
      <c r="AM142" s="36"/>
      <c r="AN142" s="36"/>
      <c r="AO142" s="36"/>
      <c r="AP142" s="36"/>
    </row>
    <row r="143" spans="1:42" s="41" customFormat="1" ht="12.75" hidden="1" customHeight="1" x14ac:dyDescent="0.25">
      <c r="A143" s="36">
        <v>136</v>
      </c>
      <c r="B143" s="36">
        <v>1506137</v>
      </c>
      <c r="C143" s="37" t="s">
        <v>106</v>
      </c>
      <c r="D143" s="38"/>
      <c r="E143" s="39"/>
      <c r="F143" s="38"/>
      <c r="G143" s="48"/>
      <c r="H143" s="38"/>
      <c r="I143" s="39"/>
      <c r="J143" s="38"/>
      <c r="K143" s="39"/>
      <c r="L143" s="38"/>
      <c r="M143" s="39"/>
      <c r="N143" s="38"/>
      <c r="O143" s="39"/>
      <c r="P143" s="38">
        <v>1</v>
      </c>
      <c r="Q143" s="39">
        <v>3</v>
      </c>
      <c r="R143" s="38"/>
      <c r="S143" s="39"/>
      <c r="T143" s="38"/>
      <c r="U143" s="39">
        <v>18</v>
      </c>
      <c r="V143" s="38"/>
      <c r="W143" s="39"/>
      <c r="X143" s="39"/>
      <c r="Y143" s="38"/>
      <c r="Z143" s="39"/>
      <c r="AA143" s="39"/>
      <c r="AB143" s="38"/>
      <c r="AC143" s="39"/>
      <c r="AD143" s="39"/>
      <c r="AE143" s="38"/>
      <c r="AF143" s="39"/>
      <c r="AG143" s="39"/>
      <c r="AH143" s="36">
        <v>1</v>
      </c>
      <c r="AI143" s="36">
        <v>1</v>
      </c>
      <c r="AJ143" s="36"/>
      <c r="AK143" s="36"/>
      <c r="AL143" s="36"/>
      <c r="AM143" s="36"/>
      <c r="AN143" s="36"/>
      <c r="AO143" s="36"/>
      <c r="AP143" s="36"/>
    </row>
    <row r="144" spans="1:42" s="41" customFormat="1" ht="12.75" hidden="1" customHeight="1" x14ac:dyDescent="0.25">
      <c r="A144" s="36">
        <v>137</v>
      </c>
      <c r="B144" s="36">
        <v>1304328</v>
      </c>
      <c r="C144" s="37" t="s">
        <v>149</v>
      </c>
      <c r="D144" s="38"/>
      <c r="E144" s="39"/>
      <c r="F144" s="38"/>
      <c r="G144" s="39"/>
      <c r="H144" s="38"/>
      <c r="I144" s="39"/>
      <c r="J144" s="38"/>
      <c r="K144" s="39"/>
      <c r="L144" s="38"/>
      <c r="M144" s="39"/>
      <c r="N144" s="38"/>
      <c r="O144" s="39"/>
      <c r="P144" s="38"/>
      <c r="Q144" s="39">
        <v>16</v>
      </c>
      <c r="R144" s="38"/>
      <c r="S144" s="39">
        <v>10</v>
      </c>
      <c r="T144" s="38"/>
      <c r="U144" s="39">
        <v>16</v>
      </c>
      <c r="V144" s="38"/>
      <c r="W144" s="39">
        <v>2</v>
      </c>
      <c r="X144" s="39"/>
      <c r="Y144" s="38"/>
      <c r="Z144" s="39"/>
      <c r="AA144" s="39"/>
      <c r="AB144" s="38"/>
      <c r="AC144" s="39"/>
      <c r="AD144" s="39"/>
      <c r="AE144" s="38"/>
      <c r="AF144" s="39"/>
      <c r="AG144" s="39"/>
      <c r="AH144" s="36"/>
      <c r="AI144" s="36"/>
      <c r="AJ144" s="36">
        <v>1</v>
      </c>
      <c r="AK144" s="36"/>
      <c r="AL144" s="36"/>
      <c r="AM144" s="36">
        <v>1</v>
      </c>
      <c r="AN144" s="36"/>
      <c r="AO144" s="36"/>
      <c r="AP144" s="36"/>
    </row>
    <row r="145" spans="1:42" s="41" customFormat="1" ht="12.75" hidden="1" customHeight="1" x14ac:dyDescent="0.25">
      <c r="A145" s="36">
        <v>138</v>
      </c>
      <c r="B145" s="36">
        <v>1107068</v>
      </c>
      <c r="C145" s="37" t="s">
        <v>107</v>
      </c>
      <c r="D145" s="38"/>
      <c r="E145" s="39"/>
      <c r="F145" s="38"/>
      <c r="G145" s="48"/>
      <c r="H145" s="38"/>
      <c r="I145" s="39"/>
      <c r="J145" s="38"/>
      <c r="K145" s="39"/>
      <c r="L145" s="38"/>
      <c r="M145" s="39"/>
      <c r="N145" s="38"/>
      <c r="O145" s="39"/>
      <c r="P145" s="38">
        <v>1</v>
      </c>
      <c r="Q145" s="39"/>
      <c r="R145" s="38"/>
      <c r="S145" s="39"/>
      <c r="T145" s="38">
        <v>1</v>
      </c>
      <c r="U145" s="39"/>
      <c r="V145" s="38"/>
      <c r="W145" s="39"/>
      <c r="X145" s="39"/>
      <c r="Y145" s="38"/>
      <c r="Z145" s="39"/>
      <c r="AA145" s="39"/>
      <c r="AB145" s="38"/>
      <c r="AC145" s="39"/>
      <c r="AD145" s="39"/>
      <c r="AE145" s="38"/>
      <c r="AF145" s="39"/>
      <c r="AG145" s="39"/>
      <c r="AH145" s="36">
        <v>1</v>
      </c>
      <c r="AI145" s="36">
        <v>1</v>
      </c>
      <c r="AJ145" s="36"/>
      <c r="AK145" s="36"/>
      <c r="AL145" s="36">
        <v>0.5</v>
      </c>
      <c r="AM145" s="36"/>
      <c r="AN145" s="36"/>
      <c r="AO145" s="36"/>
      <c r="AP145" s="36"/>
    </row>
    <row r="147" spans="1:42" s="53" customFormat="1" x14ac:dyDescent="0.25">
      <c r="A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row>
    <row r="148" spans="1:42" s="53" customFormat="1" x14ac:dyDescent="0.25">
      <c r="A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row>
    <row r="149" spans="1:42" s="53" customFormat="1" x14ac:dyDescent="0.25">
      <c r="A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row>
    <row r="150" spans="1:42" s="53" customFormat="1" x14ac:dyDescent="0.25">
      <c r="A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row>
    <row r="151" spans="1:42" s="53" customFormat="1" x14ac:dyDescent="0.25">
      <c r="A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row>
    <row r="152" spans="1:42" s="53" customFormat="1" x14ac:dyDescent="0.25">
      <c r="A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row>
  </sheetData>
  <sheetProtection password="DC9F" sheet="1" objects="1" scenarios="1"/>
  <autoFilter ref="A7:AP145"/>
  <mergeCells count="61">
    <mergeCell ref="AM5:AM6"/>
    <mergeCell ref="AN5:AN6"/>
    <mergeCell ref="AO5:AO6"/>
    <mergeCell ref="W5:W6"/>
    <mergeCell ref="N5:N6"/>
    <mergeCell ref="O5:O6"/>
    <mergeCell ref="AC5:AC6"/>
    <mergeCell ref="AP5:AP6"/>
    <mergeCell ref="AD5:AD6"/>
    <mergeCell ref="AE5:AE6"/>
    <mergeCell ref="AF5:AF6"/>
    <mergeCell ref="AH5:AH6"/>
    <mergeCell ref="AI5:AI6"/>
    <mergeCell ref="AJ5:AJ6"/>
    <mergeCell ref="AG3:AG6"/>
    <mergeCell ref="AH3:AM4"/>
    <mergeCell ref="AN3:AP4"/>
    <mergeCell ref="AK5:AK6"/>
    <mergeCell ref="AL5:AL6"/>
    <mergeCell ref="R5:R6"/>
    <mergeCell ref="S5:S6"/>
    <mergeCell ref="T5:T6"/>
    <mergeCell ref="U5:U6"/>
    <mergeCell ref="V5:V6"/>
    <mergeCell ref="D5:D6"/>
    <mergeCell ref="E5:E6"/>
    <mergeCell ref="F5:F6"/>
    <mergeCell ref="G5:G6"/>
    <mergeCell ref="H5:H6"/>
    <mergeCell ref="A1:AP1"/>
    <mergeCell ref="A2:A6"/>
    <mergeCell ref="B2:B6"/>
    <mergeCell ref="C2:C6"/>
    <mergeCell ref="D2:AG2"/>
    <mergeCell ref="AH2:AP2"/>
    <mergeCell ref="N4:O4"/>
    <mergeCell ref="P4:Q4"/>
    <mergeCell ref="R4:S4"/>
    <mergeCell ref="T4:U4"/>
    <mergeCell ref="Q5:Q6"/>
    <mergeCell ref="I5:I6"/>
    <mergeCell ref="J5:J6"/>
    <mergeCell ref="Z5:Z6"/>
    <mergeCell ref="AA5:AA6"/>
    <mergeCell ref="AB5:AB6"/>
    <mergeCell ref="K5:K6"/>
    <mergeCell ref="L5:L6"/>
    <mergeCell ref="M5:M6"/>
    <mergeCell ref="D3:AF3"/>
    <mergeCell ref="V4:W4"/>
    <mergeCell ref="X4:Z4"/>
    <mergeCell ref="AA4:AC4"/>
    <mergeCell ref="AD4:AF4"/>
    <mergeCell ref="D4:E4"/>
    <mergeCell ref="F4:G4"/>
    <mergeCell ref="H4:I4"/>
    <mergeCell ref="J4:K4"/>
    <mergeCell ref="L4:M4"/>
    <mergeCell ref="P5:P6"/>
    <mergeCell ref="X5:X6"/>
    <mergeCell ref="Y5:Y6"/>
  </mergeCells>
  <pageMargins left="0.31496062992125984" right="0.27559055118110237" top="0.74803149606299213" bottom="0.43307086614173229" header="0.31496062992125984" footer="0.31496062992125984"/>
  <pageSetup paperSize="8" scale="67" fitToHeight="2" orientation="landscape" r:id="rId1"/>
  <headerFooter>
    <oddHeader>&amp;C&amp;"-,Negrito"&amp;14PROGRAMA TEIP3 - RECURSOS ADICIONAIS 2013-2014</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I1651"/>
  <sheetViews>
    <sheetView topLeftCell="K1" workbookViewId="0">
      <selection activeCell="K1" sqref="K1"/>
    </sheetView>
  </sheetViews>
  <sheetFormatPr defaultColWidth="9.140625" defaultRowHeight="13.5" customHeight="1" x14ac:dyDescent="0.2"/>
  <cols>
    <col min="1" max="2" width="0" style="55" hidden="1" customWidth="1"/>
    <col min="3" max="4" width="9.140625" style="55" hidden="1" customWidth="1"/>
    <col min="5" max="10" width="0" style="55" hidden="1" customWidth="1"/>
    <col min="11" max="16384" width="9.140625" style="55"/>
  </cols>
  <sheetData>
    <row r="1" spans="1:9" ht="13.5" customHeight="1" x14ac:dyDescent="0.2">
      <c r="A1" s="83" t="s">
        <v>151</v>
      </c>
      <c r="B1" s="83" t="s">
        <v>152</v>
      </c>
      <c r="C1" s="83" t="s">
        <v>153</v>
      </c>
      <c r="D1" s="83" t="s">
        <v>26</v>
      </c>
      <c r="E1" s="83" t="s">
        <v>182</v>
      </c>
      <c r="F1" s="83" t="s">
        <v>183</v>
      </c>
      <c r="G1" s="83" t="s">
        <v>184</v>
      </c>
      <c r="H1" s="83" t="s">
        <v>185</v>
      </c>
      <c r="I1" s="83" t="s">
        <v>186</v>
      </c>
    </row>
    <row r="2" spans="1:9" ht="13.5" customHeight="1" x14ac:dyDescent="0.2">
      <c r="A2" s="111">
        <v>100</v>
      </c>
      <c r="B2" s="111"/>
      <c r="C2" s="111"/>
      <c r="D2" s="111"/>
      <c r="E2" s="111"/>
      <c r="F2" s="111"/>
      <c r="G2" s="111"/>
      <c r="H2" s="111"/>
      <c r="I2" s="111"/>
    </row>
    <row r="3" spans="1:9" ht="13.5" customHeight="1" x14ac:dyDescent="0.2">
      <c r="A3" s="55">
        <f>B3*100+E3</f>
        <v>201</v>
      </c>
      <c r="B3" s="84">
        <v>2</v>
      </c>
      <c r="C3" s="84">
        <v>1014390</v>
      </c>
      <c r="D3" s="85" t="s">
        <v>73</v>
      </c>
      <c r="E3" s="84">
        <v>1</v>
      </c>
      <c r="F3" s="85" t="s">
        <v>187</v>
      </c>
      <c r="G3" s="85" t="s">
        <v>188</v>
      </c>
      <c r="H3" s="85" t="s">
        <v>189</v>
      </c>
      <c r="I3" s="85" t="s">
        <v>190</v>
      </c>
    </row>
    <row r="4" spans="1:9" ht="13.5" customHeight="1" x14ac:dyDescent="0.2">
      <c r="A4" s="55">
        <f t="shared" ref="A4:A67" si="0">B4*100+E4</f>
        <v>202</v>
      </c>
      <c r="B4" s="84">
        <v>2</v>
      </c>
      <c r="C4" s="84">
        <v>1014390</v>
      </c>
      <c r="D4" s="85" t="s">
        <v>73</v>
      </c>
      <c r="E4" s="84">
        <v>2</v>
      </c>
      <c r="F4" s="85" t="s">
        <v>191</v>
      </c>
      <c r="G4" s="85" t="s">
        <v>192</v>
      </c>
      <c r="H4" s="85" t="s">
        <v>193</v>
      </c>
      <c r="I4" s="85" t="s">
        <v>194</v>
      </c>
    </row>
    <row r="5" spans="1:9" ht="13.5" customHeight="1" x14ac:dyDescent="0.2">
      <c r="A5" s="55">
        <f t="shared" si="0"/>
        <v>203</v>
      </c>
      <c r="B5" s="84">
        <v>2</v>
      </c>
      <c r="C5" s="84">
        <v>1014390</v>
      </c>
      <c r="D5" s="85" t="s">
        <v>73</v>
      </c>
      <c r="E5" s="84">
        <v>3</v>
      </c>
      <c r="F5" s="85" t="s">
        <v>191</v>
      </c>
      <c r="G5" s="85" t="s">
        <v>195</v>
      </c>
      <c r="H5" s="85" t="s">
        <v>193</v>
      </c>
      <c r="I5" s="85" t="s">
        <v>196</v>
      </c>
    </row>
    <row r="6" spans="1:9" ht="13.5" customHeight="1" x14ac:dyDescent="0.2">
      <c r="A6" s="55">
        <f t="shared" si="0"/>
        <v>204</v>
      </c>
      <c r="B6" s="84">
        <v>2</v>
      </c>
      <c r="C6" s="84">
        <v>1014390</v>
      </c>
      <c r="D6" s="85" t="s">
        <v>73</v>
      </c>
      <c r="E6" s="84">
        <v>4</v>
      </c>
      <c r="F6" s="85" t="s">
        <v>197</v>
      </c>
      <c r="G6" s="85" t="s">
        <v>198</v>
      </c>
      <c r="H6" s="85" t="s">
        <v>199</v>
      </c>
      <c r="I6" s="85" t="s">
        <v>200</v>
      </c>
    </row>
    <row r="7" spans="1:9" ht="13.5" customHeight="1" x14ac:dyDescent="0.2">
      <c r="A7" s="55">
        <f t="shared" si="0"/>
        <v>205</v>
      </c>
      <c r="B7" s="84">
        <v>2</v>
      </c>
      <c r="C7" s="84">
        <v>1014390</v>
      </c>
      <c r="D7" s="85" t="s">
        <v>73</v>
      </c>
      <c r="E7" s="84">
        <v>5</v>
      </c>
      <c r="F7" s="85" t="s">
        <v>197</v>
      </c>
      <c r="G7" s="85" t="s">
        <v>201</v>
      </c>
      <c r="H7" s="85" t="s">
        <v>202</v>
      </c>
      <c r="I7" s="85" t="s">
        <v>203</v>
      </c>
    </row>
    <row r="8" spans="1:9" ht="13.5" customHeight="1" x14ac:dyDescent="0.2">
      <c r="A8" s="55">
        <f t="shared" si="0"/>
        <v>206</v>
      </c>
      <c r="B8" s="84">
        <v>2</v>
      </c>
      <c r="C8" s="84">
        <v>1014390</v>
      </c>
      <c r="D8" s="85" t="s">
        <v>73</v>
      </c>
      <c r="E8" s="84">
        <v>6</v>
      </c>
      <c r="F8" s="85" t="s">
        <v>197</v>
      </c>
      <c r="G8" s="85" t="s">
        <v>204</v>
      </c>
      <c r="H8" s="85" t="s">
        <v>205</v>
      </c>
      <c r="I8" s="85" t="s">
        <v>206</v>
      </c>
    </row>
    <row r="9" spans="1:9" ht="13.5" customHeight="1" x14ac:dyDescent="0.2">
      <c r="A9" s="55">
        <f t="shared" si="0"/>
        <v>207</v>
      </c>
      <c r="B9" s="84">
        <v>2</v>
      </c>
      <c r="C9" s="84">
        <v>1014390</v>
      </c>
      <c r="D9" s="85" t="s">
        <v>73</v>
      </c>
      <c r="E9" s="84">
        <v>7</v>
      </c>
      <c r="F9" s="85" t="s">
        <v>207</v>
      </c>
      <c r="G9" s="85" t="s">
        <v>208</v>
      </c>
      <c r="H9" s="85" t="s">
        <v>209</v>
      </c>
      <c r="I9" s="85" t="s">
        <v>210</v>
      </c>
    </row>
    <row r="10" spans="1:9" ht="13.5" customHeight="1" x14ac:dyDescent="0.2">
      <c r="A10" s="55">
        <f t="shared" si="0"/>
        <v>208</v>
      </c>
      <c r="B10" s="84">
        <v>2</v>
      </c>
      <c r="C10" s="84">
        <v>1014390</v>
      </c>
      <c r="D10" s="85" t="s">
        <v>73</v>
      </c>
      <c r="E10" s="84">
        <v>8</v>
      </c>
      <c r="F10" s="85" t="s">
        <v>207</v>
      </c>
      <c r="G10" s="85" t="s">
        <v>211</v>
      </c>
      <c r="H10" s="85" t="s">
        <v>212</v>
      </c>
      <c r="I10" s="85" t="s">
        <v>213</v>
      </c>
    </row>
    <row r="11" spans="1:9" ht="13.5" customHeight="1" x14ac:dyDescent="0.2">
      <c r="A11" s="55">
        <f t="shared" si="0"/>
        <v>209</v>
      </c>
      <c r="B11" s="84">
        <v>2</v>
      </c>
      <c r="C11" s="84">
        <v>1014390</v>
      </c>
      <c r="D11" s="85" t="s">
        <v>73</v>
      </c>
      <c r="E11" s="84">
        <v>9</v>
      </c>
      <c r="F11" s="85" t="s">
        <v>207</v>
      </c>
      <c r="G11" s="85" t="s">
        <v>214</v>
      </c>
      <c r="H11" s="85" t="s">
        <v>215</v>
      </c>
      <c r="I11" s="85" t="s">
        <v>216</v>
      </c>
    </row>
    <row r="12" spans="1:9" ht="13.5" customHeight="1" x14ac:dyDescent="0.2">
      <c r="A12" s="55">
        <f t="shared" si="0"/>
        <v>210</v>
      </c>
      <c r="B12" s="84">
        <v>2</v>
      </c>
      <c r="C12" s="84">
        <v>1014390</v>
      </c>
      <c r="D12" s="85" t="s">
        <v>73</v>
      </c>
      <c r="E12" s="84">
        <v>10</v>
      </c>
      <c r="F12" s="85" t="s">
        <v>207</v>
      </c>
      <c r="G12" s="85" t="s">
        <v>217</v>
      </c>
      <c r="H12" s="85" t="s">
        <v>218</v>
      </c>
      <c r="I12" s="85" t="s">
        <v>219</v>
      </c>
    </row>
    <row r="13" spans="1:9" ht="13.5" customHeight="1" x14ac:dyDescent="0.2">
      <c r="A13" s="55">
        <f t="shared" si="0"/>
        <v>211</v>
      </c>
      <c r="B13" s="84">
        <v>2</v>
      </c>
      <c r="C13" s="84">
        <v>1014390</v>
      </c>
      <c r="D13" s="85" t="s">
        <v>73</v>
      </c>
      <c r="E13" s="84">
        <v>11</v>
      </c>
      <c r="F13" s="85" t="s">
        <v>207</v>
      </c>
      <c r="G13" s="85" t="s">
        <v>220</v>
      </c>
      <c r="H13" s="85" t="s">
        <v>221</v>
      </c>
      <c r="I13" s="85" t="s">
        <v>222</v>
      </c>
    </row>
    <row r="14" spans="1:9" ht="13.5" customHeight="1" x14ac:dyDescent="0.2">
      <c r="A14" s="55">
        <f t="shared" si="0"/>
        <v>212</v>
      </c>
      <c r="B14" s="84">
        <v>2</v>
      </c>
      <c r="C14" s="84">
        <v>1014390</v>
      </c>
      <c r="D14" s="85" t="s">
        <v>73</v>
      </c>
      <c r="E14" s="84">
        <v>12</v>
      </c>
      <c r="F14" s="85" t="s">
        <v>197</v>
      </c>
      <c r="G14" s="85" t="s">
        <v>223</v>
      </c>
      <c r="H14" s="85" t="s">
        <v>224</v>
      </c>
      <c r="I14" s="85" t="s">
        <v>225</v>
      </c>
    </row>
    <row r="15" spans="1:9" ht="13.5" customHeight="1" x14ac:dyDescent="0.2">
      <c r="A15" s="55">
        <f t="shared" si="0"/>
        <v>213</v>
      </c>
      <c r="B15" s="84">
        <v>2</v>
      </c>
      <c r="C15" s="84">
        <v>1014390</v>
      </c>
      <c r="D15" s="85" t="s">
        <v>73</v>
      </c>
      <c r="E15" s="84">
        <v>13</v>
      </c>
      <c r="F15" s="85" t="s">
        <v>207</v>
      </c>
      <c r="G15" s="85" t="s">
        <v>226</v>
      </c>
      <c r="H15" s="85" t="s">
        <v>227</v>
      </c>
      <c r="I15" s="85" t="s">
        <v>228</v>
      </c>
    </row>
    <row r="16" spans="1:9" ht="13.5" customHeight="1" x14ac:dyDescent="0.2">
      <c r="A16" s="55">
        <f t="shared" si="0"/>
        <v>214</v>
      </c>
      <c r="B16" s="84">
        <v>2</v>
      </c>
      <c r="C16" s="84">
        <v>1014390</v>
      </c>
      <c r="D16" s="85" t="s">
        <v>73</v>
      </c>
      <c r="E16" s="84">
        <v>14</v>
      </c>
      <c r="F16" s="85" t="s">
        <v>207</v>
      </c>
      <c r="G16" s="85" t="s">
        <v>229</v>
      </c>
      <c r="H16" s="85" t="s">
        <v>230</v>
      </c>
      <c r="I16" s="85" t="s">
        <v>231</v>
      </c>
    </row>
    <row r="17" spans="1:9" ht="13.5" customHeight="1" x14ac:dyDescent="0.2">
      <c r="A17" s="55">
        <f t="shared" si="0"/>
        <v>215</v>
      </c>
      <c r="B17" s="84">
        <v>2</v>
      </c>
      <c r="C17" s="84">
        <v>1014390</v>
      </c>
      <c r="D17" s="85" t="s">
        <v>73</v>
      </c>
      <c r="E17" s="84">
        <v>15</v>
      </c>
      <c r="F17" s="85" t="s">
        <v>207</v>
      </c>
      <c r="G17" s="85" t="s">
        <v>232</v>
      </c>
      <c r="H17" s="85" t="s">
        <v>233</v>
      </c>
      <c r="I17" s="85" t="s">
        <v>234</v>
      </c>
    </row>
    <row r="18" spans="1:9" ht="13.5" customHeight="1" x14ac:dyDescent="0.2">
      <c r="A18" s="55">
        <f t="shared" si="0"/>
        <v>216</v>
      </c>
      <c r="B18" s="84">
        <v>2</v>
      </c>
      <c r="C18" s="84">
        <v>1014390</v>
      </c>
      <c r="D18" s="85" t="s">
        <v>73</v>
      </c>
      <c r="E18" s="84">
        <v>16</v>
      </c>
      <c r="F18" s="85" t="s">
        <v>187</v>
      </c>
      <c r="G18" s="85" t="s">
        <v>235</v>
      </c>
      <c r="H18" s="85" t="s">
        <v>236</v>
      </c>
      <c r="I18" s="85" t="s">
        <v>237</v>
      </c>
    </row>
    <row r="19" spans="1:9" ht="13.5" customHeight="1" x14ac:dyDescent="0.2">
      <c r="A19" s="55">
        <f t="shared" si="0"/>
        <v>217</v>
      </c>
      <c r="B19" s="84">
        <v>2</v>
      </c>
      <c r="C19" s="84">
        <v>1014390</v>
      </c>
      <c r="D19" s="85" t="s">
        <v>73</v>
      </c>
      <c r="E19" s="84">
        <v>17</v>
      </c>
      <c r="F19" s="85" t="s">
        <v>187</v>
      </c>
      <c r="G19" s="85" t="s">
        <v>238</v>
      </c>
      <c r="H19" s="85" t="s">
        <v>239</v>
      </c>
      <c r="I19" s="85" t="s">
        <v>240</v>
      </c>
    </row>
    <row r="20" spans="1:9" ht="13.5" customHeight="1" x14ac:dyDescent="0.2">
      <c r="A20" s="55">
        <f t="shared" si="0"/>
        <v>301</v>
      </c>
      <c r="B20" s="84">
        <v>3</v>
      </c>
      <c r="C20" s="84">
        <v>1504723</v>
      </c>
      <c r="D20" s="85" t="s">
        <v>104</v>
      </c>
      <c r="E20" s="84">
        <v>1</v>
      </c>
      <c r="F20" s="85" t="s">
        <v>187</v>
      </c>
      <c r="G20" s="85" t="s">
        <v>188</v>
      </c>
      <c r="H20" s="85" t="s">
        <v>241</v>
      </c>
      <c r="I20" s="85" t="s">
        <v>242</v>
      </c>
    </row>
    <row r="21" spans="1:9" ht="13.5" customHeight="1" x14ac:dyDescent="0.2">
      <c r="A21" s="55">
        <f t="shared" si="0"/>
        <v>302</v>
      </c>
      <c r="B21" s="84">
        <v>3</v>
      </c>
      <c r="C21" s="84">
        <v>1504723</v>
      </c>
      <c r="D21" s="85" t="s">
        <v>104</v>
      </c>
      <c r="E21" s="84">
        <v>2</v>
      </c>
      <c r="F21" s="85" t="s">
        <v>191</v>
      </c>
      <c r="G21" s="85" t="s">
        <v>243</v>
      </c>
      <c r="H21" s="85" t="s">
        <v>244</v>
      </c>
      <c r="I21" s="85" t="s">
        <v>245</v>
      </c>
    </row>
    <row r="22" spans="1:9" ht="13.5" customHeight="1" x14ac:dyDescent="0.2">
      <c r="A22" s="55">
        <f t="shared" si="0"/>
        <v>303</v>
      </c>
      <c r="B22" s="84">
        <v>3</v>
      </c>
      <c r="C22" s="84">
        <v>1504723</v>
      </c>
      <c r="D22" s="85" t="s">
        <v>104</v>
      </c>
      <c r="E22" s="84">
        <v>3</v>
      </c>
      <c r="F22" s="85" t="s">
        <v>191</v>
      </c>
      <c r="G22" s="85" t="s">
        <v>246</v>
      </c>
      <c r="H22" s="85" t="s">
        <v>247</v>
      </c>
      <c r="I22" s="85" t="s">
        <v>248</v>
      </c>
    </row>
    <row r="23" spans="1:9" ht="13.5" customHeight="1" x14ac:dyDescent="0.2">
      <c r="A23" s="55">
        <f t="shared" si="0"/>
        <v>304</v>
      </c>
      <c r="B23" s="84">
        <v>3</v>
      </c>
      <c r="C23" s="84">
        <v>1504723</v>
      </c>
      <c r="D23" s="85" t="s">
        <v>104</v>
      </c>
      <c r="E23" s="84">
        <v>4</v>
      </c>
      <c r="F23" s="85" t="s">
        <v>191</v>
      </c>
      <c r="G23" s="85" t="s">
        <v>249</v>
      </c>
      <c r="H23" s="85" t="s">
        <v>250</v>
      </c>
      <c r="I23" s="85" t="s">
        <v>248</v>
      </c>
    </row>
    <row r="24" spans="1:9" ht="13.5" customHeight="1" x14ac:dyDescent="0.2">
      <c r="A24" s="55">
        <f t="shared" si="0"/>
        <v>305</v>
      </c>
      <c r="B24" s="84">
        <v>3</v>
      </c>
      <c r="C24" s="84">
        <v>1504723</v>
      </c>
      <c r="D24" s="85" t="s">
        <v>104</v>
      </c>
      <c r="E24" s="84">
        <v>5</v>
      </c>
      <c r="F24" s="85" t="s">
        <v>207</v>
      </c>
      <c r="G24" s="85" t="s">
        <v>251</v>
      </c>
      <c r="H24" s="85" t="s">
        <v>252</v>
      </c>
      <c r="I24" s="85" t="s">
        <v>253</v>
      </c>
    </row>
    <row r="25" spans="1:9" ht="13.5" customHeight="1" x14ac:dyDescent="0.2">
      <c r="A25" s="55">
        <f t="shared" si="0"/>
        <v>306</v>
      </c>
      <c r="B25" s="84">
        <v>3</v>
      </c>
      <c r="C25" s="84">
        <v>1504723</v>
      </c>
      <c r="D25" s="85" t="s">
        <v>104</v>
      </c>
      <c r="E25" s="84">
        <v>6</v>
      </c>
      <c r="F25" s="85" t="s">
        <v>197</v>
      </c>
      <c r="G25" s="85" t="s">
        <v>254</v>
      </c>
      <c r="H25" s="85" t="s">
        <v>255</v>
      </c>
      <c r="I25" s="85" t="s">
        <v>256</v>
      </c>
    </row>
    <row r="26" spans="1:9" ht="13.5" customHeight="1" x14ac:dyDescent="0.2">
      <c r="A26" s="55">
        <f t="shared" si="0"/>
        <v>307</v>
      </c>
      <c r="B26" s="84">
        <v>3</v>
      </c>
      <c r="C26" s="84">
        <v>1504723</v>
      </c>
      <c r="D26" s="85" t="s">
        <v>104</v>
      </c>
      <c r="E26" s="84">
        <v>7</v>
      </c>
      <c r="F26" s="85" t="s">
        <v>207</v>
      </c>
      <c r="G26" s="85" t="s">
        <v>257</v>
      </c>
      <c r="H26" s="85" t="s">
        <v>258</v>
      </c>
      <c r="I26" s="85" t="s">
        <v>259</v>
      </c>
    </row>
    <row r="27" spans="1:9" ht="13.5" customHeight="1" x14ac:dyDescent="0.2">
      <c r="A27" s="55">
        <f t="shared" si="0"/>
        <v>308</v>
      </c>
      <c r="B27" s="84">
        <v>3</v>
      </c>
      <c r="C27" s="84">
        <v>1504723</v>
      </c>
      <c r="D27" s="85" t="s">
        <v>104</v>
      </c>
      <c r="E27" s="84">
        <v>8</v>
      </c>
      <c r="F27" s="85" t="s">
        <v>187</v>
      </c>
      <c r="G27" s="85" t="s">
        <v>188</v>
      </c>
      <c r="H27" s="85" t="s">
        <v>260</v>
      </c>
      <c r="I27" s="85" t="s">
        <v>261</v>
      </c>
    </row>
    <row r="28" spans="1:9" ht="13.5" customHeight="1" x14ac:dyDescent="0.2">
      <c r="A28" s="55">
        <f t="shared" si="0"/>
        <v>309</v>
      </c>
      <c r="B28" s="84">
        <v>3</v>
      </c>
      <c r="C28" s="84">
        <v>1504723</v>
      </c>
      <c r="D28" s="85" t="s">
        <v>104</v>
      </c>
      <c r="E28" s="84">
        <v>9</v>
      </c>
      <c r="F28" s="85" t="s">
        <v>191</v>
      </c>
      <c r="G28" s="85" t="s">
        <v>262</v>
      </c>
      <c r="H28" s="85" t="s">
        <v>263</v>
      </c>
      <c r="I28" s="85" t="s">
        <v>264</v>
      </c>
    </row>
    <row r="29" spans="1:9" ht="13.5" customHeight="1" x14ac:dyDescent="0.2">
      <c r="A29" s="55">
        <f t="shared" si="0"/>
        <v>310</v>
      </c>
      <c r="B29" s="84">
        <v>3</v>
      </c>
      <c r="C29" s="84">
        <v>1504723</v>
      </c>
      <c r="D29" s="85" t="s">
        <v>104</v>
      </c>
      <c r="E29" s="84">
        <v>10</v>
      </c>
      <c r="F29" s="85" t="s">
        <v>197</v>
      </c>
      <c r="G29" s="85" t="s">
        <v>265</v>
      </c>
      <c r="H29" s="85" t="s">
        <v>266</v>
      </c>
      <c r="I29" s="85" t="s">
        <v>267</v>
      </c>
    </row>
    <row r="30" spans="1:9" ht="13.5" customHeight="1" x14ac:dyDescent="0.2">
      <c r="A30" s="55">
        <f t="shared" si="0"/>
        <v>401</v>
      </c>
      <c r="B30" s="84">
        <v>4</v>
      </c>
      <c r="C30" s="84">
        <v>1508166</v>
      </c>
      <c r="D30" s="85" t="s">
        <v>169</v>
      </c>
      <c r="E30" s="84">
        <v>1</v>
      </c>
      <c r="F30" s="85" t="s">
        <v>187</v>
      </c>
      <c r="G30" s="85" t="s">
        <v>188</v>
      </c>
      <c r="H30" s="85" t="s">
        <v>268</v>
      </c>
      <c r="I30" s="85" t="s">
        <v>269</v>
      </c>
    </row>
    <row r="31" spans="1:9" ht="13.5" customHeight="1" x14ac:dyDescent="0.2">
      <c r="A31" s="55">
        <f t="shared" si="0"/>
        <v>402</v>
      </c>
      <c r="B31" s="84">
        <v>4</v>
      </c>
      <c r="C31" s="84">
        <v>1508166</v>
      </c>
      <c r="D31" s="85" t="s">
        <v>169</v>
      </c>
      <c r="E31" s="84">
        <v>2</v>
      </c>
      <c r="F31" s="85" t="s">
        <v>187</v>
      </c>
      <c r="G31" s="85" t="s">
        <v>270</v>
      </c>
      <c r="H31" s="85" t="s">
        <v>271</v>
      </c>
      <c r="I31" s="85" t="s">
        <v>272</v>
      </c>
    </row>
    <row r="32" spans="1:9" ht="13.5" customHeight="1" x14ac:dyDescent="0.2">
      <c r="A32" s="55">
        <f t="shared" si="0"/>
        <v>403</v>
      </c>
      <c r="B32" s="84">
        <v>4</v>
      </c>
      <c r="C32" s="84">
        <v>1508166</v>
      </c>
      <c r="D32" s="85" t="s">
        <v>169</v>
      </c>
      <c r="E32" s="84">
        <v>3</v>
      </c>
      <c r="F32" s="85" t="s">
        <v>187</v>
      </c>
      <c r="G32" s="85" t="s">
        <v>273</v>
      </c>
      <c r="H32" s="85" t="s">
        <v>274</v>
      </c>
      <c r="I32" s="85" t="s">
        <v>275</v>
      </c>
    </row>
    <row r="33" spans="1:9" ht="13.5" customHeight="1" x14ac:dyDescent="0.2">
      <c r="A33" s="55">
        <f t="shared" si="0"/>
        <v>404</v>
      </c>
      <c r="B33" s="84">
        <v>4</v>
      </c>
      <c r="C33" s="84">
        <v>1508166</v>
      </c>
      <c r="D33" s="85" t="s">
        <v>169</v>
      </c>
      <c r="E33" s="84">
        <v>4</v>
      </c>
      <c r="F33" s="85" t="s">
        <v>191</v>
      </c>
      <c r="G33" s="85" t="s">
        <v>276</v>
      </c>
      <c r="H33" s="85" t="s">
        <v>277</v>
      </c>
      <c r="I33" s="85" t="s">
        <v>278</v>
      </c>
    </row>
    <row r="34" spans="1:9" ht="13.5" customHeight="1" x14ac:dyDescent="0.2">
      <c r="A34" s="55">
        <f t="shared" si="0"/>
        <v>405</v>
      </c>
      <c r="B34" s="84">
        <v>4</v>
      </c>
      <c r="C34" s="84">
        <v>1508166</v>
      </c>
      <c r="D34" s="85" t="s">
        <v>169</v>
      </c>
      <c r="E34" s="84">
        <v>5</v>
      </c>
      <c r="F34" s="85" t="s">
        <v>191</v>
      </c>
      <c r="G34" s="85" t="s">
        <v>279</v>
      </c>
      <c r="H34" s="85" t="s">
        <v>280</v>
      </c>
      <c r="I34" s="85" t="s">
        <v>281</v>
      </c>
    </row>
    <row r="35" spans="1:9" ht="13.5" customHeight="1" x14ac:dyDescent="0.2">
      <c r="A35" s="55">
        <f t="shared" si="0"/>
        <v>406</v>
      </c>
      <c r="B35" s="84">
        <v>4</v>
      </c>
      <c r="C35" s="84">
        <v>1508166</v>
      </c>
      <c r="D35" s="85" t="s">
        <v>169</v>
      </c>
      <c r="E35" s="84">
        <v>6</v>
      </c>
      <c r="F35" s="85" t="s">
        <v>191</v>
      </c>
      <c r="G35" s="85" t="s">
        <v>282</v>
      </c>
      <c r="H35" s="85" t="s">
        <v>283</v>
      </c>
      <c r="I35" s="85" t="s">
        <v>284</v>
      </c>
    </row>
    <row r="36" spans="1:9" ht="13.5" customHeight="1" x14ac:dyDescent="0.2">
      <c r="A36" s="55">
        <f t="shared" si="0"/>
        <v>407</v>
      </c>
      <c r="B36" s="84">
        <v>4</v>
      </c>
      <c r="C36" s="84">
        <v>1508166</v>
      </c>
      <c r="D36" s="85" t="s">
        <v>169</v>
      </c>
      <c r="E36" s="84">
        <v>7</v>
      </c>
      <c r="F36" s="85" t="s">
        <v>191</v>
      </c>
      <c r="G36" s="85" t="s">
        <v>285</v>
      </c>
      <c r="H36" s="85" t="s">
        <v>286</v>
      </c>
      <c r="I36" s="85" t="s">
        <v>287</v>
      </c>
    </row>
    <row r="37" spans="1:9" ht="13.5" customHeight="1" x14ac:dyDescent="0.2">
      <c r="A37" s="55">
        <f t="shared" si="0"/>
        <v>408</v>
      </c>
      <c r="B37" s="84">
        <v>4</v>
      </c>
      <c r="C37" s="84">
        <v>1508166</v>
      </c>
      <c r="D37" s="85" t="s">
        <v>169</v>
      </c>
      <c r="E37" s="84">
        <v>8</v>
      </c>
      <c r="F37" s="85" t="s">
        <v>191</v>
      </c>
      <c r="G37" s="85" t="s">
        <v>288</v>
      </c>
      <c r="H37" s="85" t="s">
        <v>289</v>
      </c>
      <c r="I37" s="85" t="s">
        <v>290</v>
      </c>
    </row>
    <row r="38" spans="1:9" ht="13.5" customHeight="1" x14ac:dyDescent="0.2">
      <c r="A38" s="55">
        <f t="shared" si="0"/>
        <v>409</v>
      </c>
      <c r="B38" s="84">
        <v>4</v>
      </c>
      <c r="C38" s="84">
        <v>1508166</v>
      </c>
      <c r="D38" s="85" t="s">
        <v>169</v>
      </c>
      <c r="E38" s="84">
        <v>9</v>
      </c>
      <c r="F38" s="85" t="s">
        <v>207</v>
      </c>
      <c r="G38" s="85" t="s">
        <v>291</v>
      </c>
      <c r="H38" s="85" t="s">
        <v>292</v>
      </c>
      <c r="I38" s="85" t="s">
        <v>293</v>
      </c>
    </row>
    <row r="39" spans="1:9" ht="13.5" customHeight="1" x14ac:dyDescent="0.2">
      <c r="A39" s="55">
        <f t="shared" si="0"/>
        <v>410</v>
      </c>
      <c r="B39" s="84">
        <v>4</v>
      </c>
      <c r="C39" s="84">
        <v>1508166</v>
      </c>
      <c r="D39" s="85" t="s">
        <v>169</v>
      </c>
      <c r="E39" s="84">
        <v>10</v>
      </c>
      <c r="F39" s="85" t="s">
        <v>207</v>
      </c>
      <c r="G39" s="85" t="s">
        <v>294</v>
      </c>
      <c r="H39" s="85" t="s">
        <v>295</v>
      </c>
      <c r="I39" s="85" t="s">
        <v>296</v>
      </c>
    </row>
    <row r="40" spans="1:9" ht="13.5" customHeight="1" x14ac:dyDescent="0.2">
      <c r="A40" s="55">
        <f t="shared" si="0"/>
        <v>411</v>
      </c>
      <c r="B40" s="84">
        <v>4</v>
      </c>
      <c r="C40" s="84">
        <v>1508166</v>
      </c>
      <c r="D40" s="85" t="s">
        <v>169</v>
      </c>
      <c r="E40" s="84">
        <v>11</v>
      </c>
      <c r="F40" s="85" t="s">
        <v>207</v>
      </c>
      <c r="G40" s="85" t="s">
        <v>297</v>
      </c>
      <c r="H40" s="85" t="s">
        <v>298</v>
      </c>
      <c r="I40" s="85" t="s">
        <v>299</v>
      </c>
    </row>
    <row r="41" spans="1:9" ht="13.5" customHeight="1" x14ac:dyDescent="0.2">
      <c r="A41" s="55">
        <f t="shared" si="0"/>
        <v>412</v>
      </c>
      <c r="B41" s="84">
        <v>4</v>
      </c>
      <c r="C41" s="84">
        <v>1508166</v>
      </c>
      <c r="D41" s="85" t="s">
        <v>169</v>
      </c>
      <c r="E41" s="84">
        <v>12</v>
      </c>
      <c r="F41" s="85" t="s">
        <v>207</v>
      </c>
      <c r="G41" s="85" t="s">
        <v>300</v>
      </c>
      <c r="H41" s="85" t="s">
        <v>301</v>
      </c>
      <c r="I41" s="85" t="s">
        <v>287</v>
      </c>
    </row>
    <row r="42" spans="1:9" ht="13.5" customHeight="1" x14ac:dyDescent="0.2">
      <c r="A42" s="55">
        <f t="shared" si="0"/>
        <v>413</v>
      </c>
      <c r="B42" s="84">
        <v>4</v>
      </c>
      <c r="C42" s="84">
        <v>1508166</v>
      </c>
      <c r="D42" s="85" t="s">
        <v>169</v>
      </c>
      <c r="E42" s="84">
        <v>13</v>
      </c>
      <c r="F42" s="85" t="s">
        <v>197</v>
      </c>
      <c r="G42" s="85" t="s">
        <v>302</v>
      </c>
      <c r="H42" s="85" t="s">
        <v>303</v>
      </c>
      <c r="I42" s="85" t="s">
        <v>304</v>
      </c>
    </row>
    <row r="43" spans="1:9" ht="13.5" customHeight="1" x14ac:dyDescent="0.2">
      <c r="A43" s="55">
        <f t="shared" si="0"/>
        <v>414</v>
      </c>
      <c r="B43" s="84">
        <v>4</v>
      </c>
      <c r="C43" s="84">
        <v>1508166</v>
      </c>
      <c r="D43" s="85" t="s">
        <v>169</v>
      </c>
      <c r="E43" s="84">
        <v>14</v>
      </c>
      <c r="F43" s="85" t="s">
        <v>197</v>
      </c>
      <c r="G43" s="85" t="s">
        <v>305</v>
      </c>
      <c r="H43" s="85" t="s">
        <v>306</v>
      </c>
      <c r="I43" s="85" t="s">
        <v>307</v>
      </c>
    </row>
    <row r="44" spans="1:9" ht="13.5" customHeight="1" x14ac:dyDescent="0.2">
      <c r="A44" s="55">
        <f t="shared" si="0"/>
        <v>501</v>
      </c>
      <c r="B44" s="84">
        <v>5</v>
      </c>
      <c r="C44" s="84">
        <v>1110579</v>
      </c>
      <c r="D44" s="85" t="s">
        <v>68</v>
      </c>
      <c r="E44" s="84">
        <v>1</v>
      </c>
      <c r="F44" s="85" t="s">
        <v>187</v>
      </c>
      <c r="G44" s="85" t="s">
        <v>188</v>
      </c>
      <c r="H44" s="85" t="s">
        <v>293</v>
      </c>
      <c r="I44" s="85" t="s">
        <v>293</v>
      </c>
    </row>
    <row r="45" spans="1:9" ht="13.5" customHeight="1" x14ac:dyDescent="0.2">
      <c r="A45" s="55">
        <f t="shared" si="0"/>
        <v>502</v>
      </c>
      <c r="B45" s="84">
        <v>5</v>
      </c>
      <c r="C45" s="84">
        <v>1110579</v>
      </c>
      <c r="D45" s="85" t="s">
        <v>68</v>
      </c>
      <c r="E45" s="84">
        <v>2</v>
      </c>
      <c r="F45" s="85" t="s">
        <v>191</v>
      </c>
      <c r="G45" s="85" t="s">
        <v>308</v>
      </c>
      <c r="H45" s="85" t="s">
        <v>309</v>
      </c>
      <c r="I45" s="85" t="s">
        <v>310</v>
      </c>
    </row>
    <row r="46" spans="1:9" ht="13.5" customHeight="1" x14ac:dyDescent="0.2">
      <c r="A46" s="55">
        <f t="shared" si="0"/>
        <v>503</v>
      </c>
      <c r="B46" s="84">
        <v>5</v>
      </c>
      <c r="C46" s="84">
        <v>1110579</v>
      </c>
      <c r="D46" s="85" t="s">
        <v>68</v>
      </c>
      <c r="E46" s="84">
        <v>3</v>
      </c>
      <c r="F46" s="85" t="s">
        <v>191</v>
      </c>
      <c r="G46" s="85" t="s">
        <v>311</v>
      </c>
      <c r="H46" s="85" t="s">
        <v>312</v>
      </c>
      <c r="I46" s="85" t="s">
        <v>313</v>
      </c>
    </row>
    <row r="47" spans="1:9" ht="13.5" customHeight="1" x14ac:dyDescent="0.2">
      <c r="A47" s="55">
        <f t="shared" si="0"/>
        <v>504</v>
      </c>
      <c r="B47" s="84">
        <v>5</v>
      </c>
      <c r="C47" s="84">
        <v>1110579</v>
      </c>
      <c r="D47" s="85" t="s">
        <v>68</v>
      </c>
      <c r="E47" s="84">
        <v>4</v>
      </c>
      <c r="F47" s="85" t="s">
        <v>191</v>
      </c>
      <c r="G47" s="85" t="s">
        <v>314</v>
      </c>
      <c r="H47" s="85" t="s">
        <v>315</v>
      </c>
      <c r="I47" s="85" t="s">
        <v>316</v>
      </c>
    </row>
    <row r="48" spans="1:9" ht="13.5" customHeight="1" x14ac:dyDescent="0.2">
      <c r="A48" s="55">
        <f t="shared" si="0"/>
        <v>505</v>
      </c>
      <c r="B48" s="84">
        <v>5</v>
      </c>
      <c r="C48" s="84">
        <v>1110579</v>
      </c>
      <c r="D48" s="85" t="s">
        <v>68</v>
      </c>
      <c r="E48" s="84">
        <v>5</v>
      </c>
      <c r="F48" s="85" t="s">
        <v>191</v>
      </c>
      <c r="G48" s="85" t="s">
        <v>317</v>
      </c>
      <c r="H48" s="85" t="s">
        <v>318</v>
      </c>
      <c r="I48" s="85" t="s">
        <v>319</v>
      </c>
    </row>
    <row r="49" spans="1:9" ht="13.5" customHeight="1" x14ac:dyDescent="0.2">
      <c r="A49" s="55">
        <f t="shared" si="0"/>
        <v>506</v>
      </c>
      <c r="B49" s="84">
        <v>5</v>
      </c>
      <c r="C49" s="84">
        <v>1110579</v>
      </c>
      <c r="D49" s="85" t="s">
        <v>68</v>
      </c>
      <c r="E49" s="84">
        <v>6</v>
      </c>
      <c r="F49" s="85" t="s">
        <v>191</v>
      </c>
      <c r="G49" s="85" t="s">
        <v>320</v>
      </c>
      <c r="H49" s="85" t="s">
        <v>321</v>
      </c>
      <c r="I49" s="85" t="s">
        <v>319</v>
      </c>
    </row>
    <row r="50" spans="1:9" ht="13.5" customHeight="1" x14ac:dyDescent="0.2">
      <c r="A50" s="55">
        <f t="shared" si="0"/>
        <v>507</v>
      </c>
      <c r="B50" s="84">
        <v>5</v>
      </c>
      <c r="C50" s="84">
        <v>1110579</v>
      </c>
      <c r="D50" s="85" t="s">
        <v>68</v>
      </c>
      <c r="E50" s="84">
        <v>7</v>
      </c>
      <c r="F50" s="85" t="s">
        <v>191</v>
      </c>
      <c r="G50" s="85" t="s">
        <v>322</v>
      </c>
      <c r="H50" s="85" t="s">
        <v>323</v>
      </c>
      <c r="I50" s="85" t="s">
        <v>324</v>
      </c>
    </row>
    <row r="51" spans="1:9" ht="13.5" customHeight="1" x14ac:dyDescent="0.2">
      <c r="A51" s="55">
        <f t="shared" si="0"/>
        <v>508</v>
      </c>
      <c r="B51" s="84">
        <v>5</v>
      </c>
      <c r="C51" s="84">
        <v>1110579</v>
      </c>
      <c r="D51" s="85" t="s">
        <v>68</v>
      </c>
      <c r="E51" s="84">
        <v>8</v>
      </c>
      <c r="F51" s="85" t="s">
        <v>207</v>
      </c>
      <c r="G51" s="85" t="s">
        <v>325</v>
      </c>
      <c r="H51" s="85" t="s">
        <v>326</v>
      </c>
      <c r="I51" s="85" t="s">
        <v>327</v>
      </c>
    </row>
    <row r="52" spans="1:9" ht="13.5" customHeight="1" x14ac:dyDescent="0.2">
      <c r="A52" s="55">
        <f t="shared" si="0"/>
        <v>509</v>
      </c>
      <c r="B52" s="84">
        <v>5</v>
      </c>
      <c r="C52" s="84">
        <v>1110579</v>
      </c>
      <c r="D52" s="85" t="s">
        <v>68</v>
      </c>
      <c r="E52" s="84">
        <v>9</v>
      </c>
      <c r="F52" s="85" t="s">
        <v>207</v>
      </c>
      <c r="G52" s="85" t="s">
        <v>328</v>
      </c>
      <c r="H52" s="85" t="s">
        <v>329</v>
      </c>
      <c r="I52" s="85" t="s">
        <v>330</v>
      </c>
    </row>
    <row r="53" spans="1:9" ht="13.5" customHeight="1" x14ac:dyDescent="0.2">
      <c r="A53" s="55">
        <f t="shared" si="0"/>
        <v>510</v>
      </c>
      <c r="B53" s="84">
        <v>5</v>
      </c>
      <c r="C53" s="84">
        <v>1110579</v>
      </c>
      <c r="D53" s="85" t="s">
        <v>68</v>
      </c>
      <c r="E53" s="84">
        <v>10</v>
      </c>
      <c r="F53" s="85" t="s">
        <v>187</v>
      </c>
      <c r="G53" s="85" t="s">
        <v>331</v>
      </c>
      <c r="H53" s="85" t="s">
        <v>332</v>
      </c>
      <c r="I53" s="85" t="s">
        <v>333</v>
      </c>
    </row>
    <row r="54" spans="1:9" ht="13.5" customHeight="1" x14ac:dyDescent="0.2">
      <c r="A54" s="55">
        <f t="shared" si="0"/>
        <v>511</v>
      </c>
      <c r="B54" s="84">
        <v>5</v>
      </c>
      <c r="C54" s="84">
        <v>1110579</v>
      </c>
      <c r="D54" s="85" t="s">
        <v>68</v>
      </c>
      <c r="E54" s="84">
        <v>11</v>
      </c>
      <c r="F54" s="85" t="s">
        <v>187</v>
      </c>
      <c r="G54" s="85" t="s">
        <v>188</v>
      </c>
      <c r="H54" s="85" t="s">
        <v>334</v>
      </c>
      <c r="I54" s="85" t="s">
        <v>293</v>
      </c>
    </row>
    <row r="55" spans="1:9" ht="13.5" customHeight="1" x14ac:dyDescent="0.2">
      <c r="A55" s="55">
        <f t="shared" si="0"/>
        <v>512</v>
      </c>
      <c r="B55" s="84">
        <v>5</v>
      </c>
      <c r="C55" s="84">
        <v>1110579</v>
      </c>
      <c r="D55" s="85" t="s">
        <v>68</v>
      </c>
      <c r="E55" s="84">
        <v>12</v>
      </c>
      <c r="F55" s="85" t="s">
        <v>187</v>
      </c>
      <c r="G55" s="85" t="s">
        <v>335</v>
      </c>
      <c r="H55" s="85" t="s">
        <v>336</v>
      </c>
      <c r="I55" s="85" t="s">
        <v>293</v>
      </c>
    </row>
    <row r="56" spans="1:9" ht="13.5" customHeight="1" x14ac:dyDescent="0.2">
      <c r="A56" s="55">
        <f t="shared" si="0"/>
        <v>513</v>
      </c>
      <c r="B56" s="84">
        <v>5</v>
      </c>
      <c r="C56" s="84">
        <v>1110579</v>
      </c>
      <c r="D56" s="85" t="s">
        <v>68</v>
      </c>
      <c r="E56" s="84">
        <v>13</v>
      </c>
      <c r="F56" s="85" t="s">
        <v>191</v>
      </c>
      <c r="G56" s="85" t="s">
        <v>337</v>
      </c>
      <c r="H56" s="85" t="s">
        <v>338</v>
      </c>
      <c r="I56" s="85" t="s">
        <v>339</v>
      </c>
    </row>
    <row r="57" spans="1:9" ht="13.5" customHeight="1" x14ac:dyDescent="0.2">
      <c r="A57" s="55">
        <f t="shared" si="0"/>
        <v>514</v>
      </c>
      <c r="B57" s="84">
        <v>5</v>
      </c>
      <c r="C57" s="84">
        <v>1110579</v>
      </c>
      <c r="D57" s="85" t="s">
        <v>68</v>
      </c>
      <c r="E57" s="84">
        <v>14</v>
      </c>
      <c r="F57" s="85" t="s">
        <v>197</v>
      </c>
      <c r="G57" s="85" t="s">
        <v>340</v>
      </c>
      <c r="H57" s="85" t="s">
        <v>341</v>
      </c>
      <c r="I57" s="85" t="s">
        <v>342</v>
      </c>
    </row>
    <row r="58" spans="1:9" ht="13.5" customHeight="1" x14ac:dyDescent="0.2">
      <c r="A58" s="55">
        <f t="shared" si="0"/>
        <v>515</v>
      </c>
      <c r="B58" s="84">
        <v>5</v>
      </c>
      <c r="C58" s="84">
        <v>1110579</v>
      </c>
      <c r="D58" s="85" t="s">
        <v>68</v>
      </c>
      <c r="E58" s="84">
        <v>15</v>
      </c>
      <c r="F58" s="85" t="s">
        <v>197</v>
      </c>
      <c r="G58" s="85" t="s">
        <v>343</v>
      </c>
      <c r="H58" s="85" t="s">
        <v>344</v>
      </c>
      <c r="I58" s="85" t="s">
        <v>345</v>
      </c>
    </row>
    <row r="59" spans="1:9" ht="13.5" customHeight="1" x14ac:dyDescent="0.2">
      <c r="A59" s="55">
        <f t="shared" si="0"/>
        <v>516</v>
      </c>
      <c r="B59" s="84">
        <v>5</v>
      </c>
      <c r="C59" s="84">
        <v>1110579</v>
      </c>
      <c r="D59" s="85" t="s">
        <v>68</v>
      </c>
      <c r="E59" s="84">
        <v>16</v>
      </c>
      <c r="F59" s="85" t="s">
        <v>191</v>
      </c>
      <c r="G59" s="85" t="s">
        <v>346</v>
      </c>
      <c r="H59" s="85" t="s">
        <v>347</v>
      </c>
      <c r="I59" s="85" t="s">
        <v>348</v>
      </c>
    </row>
    <row r="60" spans="1:9" ht="13.5" customHeight="1" x14ac:dyDescent="0.2">
      <c r="A60" s="55">
        <f t="shared" si="0"/>
        <v>601</v>
      </c>
      <c r="B60" s="84">
        <v>6</v>
      </c>
      <c r="C60" s="84">
        <v>205196</v>
      </c>
      <c r="D60" s="85" t="s">
        <v>56</v>
      </c>
      <c r="E60" s="84">
        <v>1</v>
      </c>
      <c r="F60" s="85" t="s">
        <v>187</v>
      </c>
      <c r="G60" s="85" t="s">
        <v>188</v>
      </c>
      <c r="H60" s="85" t="s">
        <v>349</v>
      </c>
      <c r="I60" s="85" t="s">
        <v>350</v>
      </c>
    </row>
    <row r="61" spans="1:9" ht="13.5" customHeight="1" x14ac:dyDescent="0.2">
      <c r="A61" s="55">
        <f t="shared" si="0"/>
        <v>602</v>
      </c>
      <c r="B61" s="84">
        <v>6</v>
      </c>
      <c r="C61" s="84">
        <v>205196</v>
      </c>
      <c r="D61" s="85" t="s">
        <v>56</v>
      </c>
      <c r="E61" s="84">
        <v>2</v>
      </c>
      <c r="F61" s="85" t="s">
        <v>191</v>
      </c>
      <c r="G61" s="85" t="s">
        <v>351</v>
      </c>
      <c r="H61" s="85" t="s">
        <v>352</v>
      </c>
      <c r="I61" s="85" t="s">
        <v>353</v>
      </c>
    </row>
    <row r="62" spans="1:9" ht="13.5" customHeight="1" x14ac:dyDescent="0.2">
      <c r="A62" s="55">
        <f t="shared" si="0"/>
        <v>603</v>
      </c>
      <c r="B62" s="84">
        <v>6</v>
      </c>
      <c r="C62" s="84">
        <v>205196</v>
      </c>
      <c r="D62" s="85" t="s">
        <v>56</v>
      </c>
      <c r="E62" s="84">
        <v>3</v>
      </c>
      <c r="F62" s="85" t="s">
        <v>207</v>
      </c>
      <c r="G62" s="85" t="s">
        <v>354</v>
      </c>
      <c r="H62" s="85" t="s">
        <v>355</v>
      </c>
      <c r="I62" s="85" t="s">
        <v>356</v>
      </c>
    </row>
    <row r="63" spans="1:9" ht="13.5" customHeight="1" x14ac:dyDescent="0.2">
      <c r="A63" s="55">
        <f t="shared" si="0"/>
        <v>604</v>
      </c>
      <c r="B63" s="84">
        <v>6</v>
      </c>
      <c r="C63" s="84">
        <v>205196</v>
      </c>
      <c r="D63" s="85" t="s">
        <v>56</v>
      </c>
      <c r="E63" s="84">
        <v>4</v>
      </c>
      <c r="F63" s="85" t="s">
        <v>207</v>
      </c>
      <c r="G63" s="85" t="s">
        <v>357</v>
      </c>
      <c r="H63" s="85" t="s">
        <v>358</v>
      </c>
      <c r="I63" s="85" t="s">
        <v>359</v>
      </c>
    </row>
    <row r="64" spans="1:9" ht="13.5" customHeight="1" x14ac:dyDescent="0.2">
      <c r="A64" s="55">
        <f t="shared" si="0"/>
        <v>605</v>
      </c>
      <c r="B64" s="84">
        <v>6</v>
      </c>
      <c r="C64" s="84">
        <v>205196</v>
      </c>
      <c r="D64" s="85" t="s">
        <v>56</v>
      </c>
      <c r="E64" s="84">
        <v>5</v>
      </c>
      <c r="F64" s="85" t="s">
        <v>207</v>
      </c>
      <c r="G64" s="85" t="s">
        <v>360</v>
      </c>
      <c r="H64" s="85" t="s">
        <v>361</v>
      </c>
      <c r="I64" s="85" t="s">
        <v>362</v>
      </c>
    </row>
    <row r="65" spans="1:9" ht="13.5" customHeight="1" x14ac:dyDescent="0.2">
      <c r="A65" s="55">
        <f t="shared" si="0"/>
        <v>606</v>
      </c>
      <c r="B65" s="84">
        <v>6</v>
      </c>
      <c r="C65" s="84">
        <v>205196</v>
      </c>
      <c r="D65" s="85" t="s">
        <v>56</v>
      </c>
      <c r="E65" s="84">
        <v>6</v>
      </c>
      <c r="F65" s="85" t="s">
        <v>187</v>
      </c>
      <c r="G65" s="85" t="s">
        <v>363</v>
      </c>
      <c r="H65" s="85" t="s">
        <v>364</v>
      </c>
      <c r="I65" s="85" t="s">
        <v>365</v>
      </c>
    </row>
    <row r="66" spans="1:9" ht="13.5" customHeight="1" x14ac:dyDescent="0.2">
      <c r="A66" s="55">
        <f t="shared" si="0"/>
        <v>701</v>
      </c>
      <c r="B66" s="84">
        <v>7</v>
      </c>
      <c r="C66" s="84">
        <v>213372</v>
      </c>
      <c r="D66" s="85" t="s">
        <v>154</v>
      </c>
      <c r="E66" s="84">
        <v>1</v>
      </c>
      <c r="F66" s="85" t="s">
        <v>187</v>
      </c>
      <c r="G66" s="85" t="s">
        <v>188</v>
      </c>
      <c r="H66" s="85" t="s">
        <v>366</v>
      </c>
      <c r="I66" s="85" t="s">
        <v>367</v>
      </c>
    </row>
    <row r="67" spans="1:9" ht="13.5" customHeight="1" x14ac:dyDescent="0.2">
      <c r="A67" s="55">
        <f t="shared" si="0"/>
        <v>702</v>
      </c>
      <c r="B67" s="84">
        <v>7</v>
      </c>
      <c r="C67" s="84">
        <v>213372</v>
      </c>
      <c r="D67" s="85" t="s">
        <v>154</v>
      </c>
      <c r="E67" s="84">
        <v>2</v>
      </c>
      <c r="F67" s="85" t="s">
        <v>191</v>
      </c>
      <c r="G67" s="85" t="s">
        <v>368</v>
      </c>
      <c r="H67" s="85" t="s">
        <v>369</v>
      </c>
      <c r="I67" s="85" t="s">
        <v>370</v>
      </c>
    </row>
    <row r="68" spans="1:9" ht="13.5" customHeight="1" x14ac:dyDescent="0.2">
      <c r="A68" s="55">
        <f t="shared" ref="A68:A131" si="1">B68*100+E68</f>
        <v>703</v>
      </c>
      <c r="B68" s="84">
        <v>7</v>
      </c>
      <c r="C68" s="84">
        <v>213372</v>
      </c>
      <c r="D68" s="85" t="s">
        <v>154</v>
      </c>
      <c r="E68" s="84">
        <v>3</v>
      </c>
      <c r="F68" s="85" t="s">
        <v>191</v>
      </c>
      <c r="G68" s="85" t="s">
        <v>368</v>
      </c>
      <c r="H68" s="85" t="s">
        <v>371</v>
      </c>
      <c r="I68" s="85" t="s">
        <v>372</v>
      </c>
    </row>
    <row r="69" spans="1:9" ht="13.5" customHeight="1" x14ac:dyDescent="0.2">
      <c r="A69" s="55">
        <f t="shared" si="1"/>
        <v>704</v>
      </c>
      <c r="B69" s="84">
        <v>7</v>
      </c>
      <c r="C69" s="84">
        <v>213372</v>
      </c>
      <c r="D69" s="85" t="s">
        <v>154</v>
      </c>
      <c r="E69" s="84">
        <v>4</v>
      </c>
      <c r="F69" s="85" t="s">
        <v>191</v>
      </c>
      <c r="G69" s="85" t="s">
        <v>368</v>
      </c>
      <c r="H69" s="85" t="s">
        <v>371</v>
      </c>
      <c r="I69" s="85" t="s">
        <v>373</v>
      </c>
    </row>
    <row r="70" spans="1:9" ht="13.5" customHeight="1" x14ac:dyDescent="0.2">
      <c r="A70" s="55">
        <f t="shared" si="1"/>
        <v>705</v>
      </c>
      <c r="B70" s="84">
        <v>7</v>
      </c>
      <c r="C70" s="84">
        <v>213372</v>
      </c>
      <c r="D70" s="85" t="s">
        <v>154</v>
      </c>
      <c r="E70" s="84">
        <v>5</v>
      </c>
      <c r="F70" s="85" t="s">
        <v>191</v>
      </c>
      <c r="G70" s="85" t="s">
        <v>368</v>
      </c>
      <c r="H70" s="85" t="s">
        <v>293</v>
      </c>
      <c r="I70" s="85" t="s">
        <v>293</v>
      </c>
    </row>
    <row r="71" spans="1:9" ht="13.5" customHeight="1" x14ac:dyDescent="0.2">
      <c r="A71" s="55">
        <f t="shared" si="1"/>
        <v>706</v>
      </c>
      <c r="B71" s="84">
        <v>7</v>
      </c>
      <c r="C71" s="84">
        <v>213372</v>
      </c>
      <c r="D71" s="85" t="s">
        <v>154</v>
      </c>
      <c r="E71" s="84">
        <v>6</v>
      </c>
      <c r="F71" s="85" t="s">
        <v>191</v>
      </c>
      <c r="G71" s="85" t="s">
        <v>374</v>
      </c>
      <c r="H71" s="85" t="s">
        <v>375</v>
      </c>
      <c r="I71" s="85" t="s">
        <v>376</v>
      </c>
    </row>
    <row r="72" spans="1:9" ht="13.5" customHeight="1" x14ac:dyDescent="0.2">
      <c r="A72" s="55">
        <f t="shared" si="1"/>
        <v>707</v>
      </c>
      <c r="B72" s="84">
        <v>7</v>
      </c>
      <c r="C72" s="84">
        <v>213372</v>
      </c>
      <c r="D72" s="85" t="s">
        <v>154</v>
      </c>
      <c r="E72" s="84">
        <v>7</v>
      </c>
      <c r="F72" s="85" t="s">
        <v>377</v>
      </c>
      <c r="G72" s="85" t="s">
        <v>374</v>
      </c>
      <c r="H72" s="85" t="s">
        <v>378</v>
      </c>
      <c r="I72" s="85" t="s">
        <v>379</v>
      </c>
    </row>
    <row r="73" spans="1:9" ht="13.5" customHeight="1" x14ac:dyDescent="0.2">
      <c r="A73" s="55">
        <f t="shared" si="1"/>
        <v>708</v>
      </c>
      <c r="B73" s="84">
        <v>7</v>
      </c>
      <c r="C73" s="84">
        <v>213372</v>
      </c>
      <c r="D73" s="85" t="s">
        <v>154</v>
      </c>
      <c r="E73" s="84">
        <v>8</v>
      </c>
      <c r="F73" s="85" t="s">
        <v>191</v>
      </c>
      <c r="G73" s="85" t="s">
        <v>374</v>
      </c>
      <c r="H73" s="85" t="s">
        <v>293</v>
      </c>
      <c r="I73" s="85" t="s">
        <v>293</v>
      </c>
    </row>
    <row r="74" spans="1:9" ht="13.5" customHeight="1" x14ac:dyDescent="0.2">
      <c r="A74" s="55">
        <f t="shared" si="1"/>
        <v>709</v>
      </c>
      <c r="B74" s="84">
        <v>7</v>
      </c>
      <c r="C74" s="84">
        <v>213372</v>
      </c>
      <c r="D74" s="85" t="s">
        <v>154</v>
      </c>
      <c r="E74" s="84">
        <v>9</v>
      </c>
      <c r="F74" s="85" t="s">
        <v>191</v>
      </c>
      <c r="G74" s="85" t="s">
        <v>374</v>
      </c>
      <c r="H74" s="85" t="s">
        <v>380</v>
      </c>
      <c r="I74" s="85" t="s">
        <v>381</v>
      </c>
    </row>
    <row r="75" spans="1:9" ht="13.5" customHeight="1" x14ac:dyDescent="0.2">
      <c r="A75" s="55">
        <f t="shared" si="1"/>
        <v>710</v>
      </c>
      <c r="B75" s="84">
        <v>7</v>
      </c>
      <c r="C75" s="84">
        <v>213372</v>
      </c>
      <c r="D75" s="85" t="s">
        <v>154</v>
      </c>
      <c r="E75" s="84">
        <v>10</v>
      </c>
      <c r="F75" s="85" t="s">
        <v>207</v>
      </c>
      <c r="G75" s="85" t="s">
        <v>382</v>
      </c>
      <c r="H75" s="85" t="s">
        <v>383</v>
      </c>
      <c r="I75" s="85" t="s">
        <v>384</v>
      </c>
    </row>
    <row r="76" spans="1:9" ht="13.5" customHeight="1" x14ac:dyDescent="0.2">
      <c r="A76" s="55">
        <f t="shared" si="1"/>
        <v>711</v>
      </c>
      <c r="B76" s="84">
        <v>7</v>
      </c>
      <c r="C76" s="84">
        <v>213372</v>
      </c>
      <c r="D76" s="85" t="s">
        <v>154</v>
      </c>
      <c r="E76" s="84">
        <v>11</v>
      </c>
      <c r="F76" s="85" t="s">
        <v>207</v>
      </c>
      <c r="G76" s="85" t="s">
        <v>385</v>
      </c>
      <c r="H76" s="85" t="s">
        <v>386</v>
      </c>
      <c r="I76" s="85" t="s">
        <v>387</v>
      </c>
    </row>
    <row r="77" spans="1:9" ht="13.5" customHeight="1" x14ac:dyDescent="0.2">
      <c r="A77" s="55">
        <f t="shared" si="1"/>
        <v>712</v>
      </c>
      <c r="B77" s="84">
        <v>7</v>
      </c>
      <c r="C77" s="84">
        <v>213372</v>
      </c>
      <c r="D77" s="85" t="s">
        <v>154</v>
      </c>
      <c r="E77" s="84">
        <v>12</v>
      </c>
      <c r="F77" s="85" t="s">
        <v>187</v>
      </c>
      <c r="G77" s="85" t="s">
        <v>388</v>
      </c>
      <c r="H77" s="85" t="s">
        <v>389</v>
      </c>
      <c r="I77" s="85" t="s">
        <v>390</v>
      </c>
    </row>
    <row r="78" spans="1:9" ht="13.5" customHeight="1" x14ac:dyDescent="0.2">
      <c r="A78" s="55">
        <f t="shared" si="1"/>
        <v>713</v>
      </c>
      <c r="B78" s="84">
        <v>7</v>
      </c>
      <c r="C78" s="84">
        <v>213372</v>
      </c>
      <c r="D78" s="85" t="s">
        <v>154</v>
      </c>
      <c r="E78" s="84">
        <v>13</v>
      </c>
      <c r="F78" s="85" t="s">
        <v>187</v>
      </c>
      <c r="G78" s="85" t="s">
        <v>388</v>
      </c>
      <c r="H78" s="85" t="s">
        <v>391</v>
      </c>
      <c r="I78" s="85" t="s">
        <v>392</v>
      </c>
    </row>
    <row r="79" spans="1:9" ht="13.5" customHeight="1" x14ac:dyDescent="0.2">
      <c r="A79" s="55">
        <f t="shared" si="1"/>
        <v>714</v>
      </c>
      <c r="B79" s="84">
        <v>7</v>
      </c>
      <c r="C79" s="84">
        <v>213372</v>
      </c>
      <c r="D79" s="85" t="s">
        <v>154</v>
      </c>
      <c r="E79" s="84">
        <v>14</v>
      </c>
      <c r="F79" s="85" t="s">
        <v>187</v>
      </c>
      <c r="G79" s="85" t="s">
        <v>393</v>
      </c>
      <c r="H79" s="85" t="s">
        <v>394</v>
      </c>
      <c r="I79" s="85" t="s">
        <v>395</v>
      </c>
    </row>
    <row r="80" spans="1:9" ht="13.5" customHeight="1" x14ac:dyDescent="0.2">
      <c r="A80" s="55">
        <f t="shared" si="1"/>
        <v>715</v>
      </c>
      <c r="B80" s="84">
        <v>7</v>
      </c>
      <c r="C80" s="84">
        <v>213372</v>
      </c>
      <c r="D80" s="85" t="s">
        <v>154</v>
      </c>
      <c r="E80" s="84">
        <v>15</v>
      </c>
      <c r="F80" s="85" t="s">
        <v>187</v>
      </c>
      <c r="G80" s="85" t="s">
        <v>396</v>
      </c>
      <c r="H80" s="85" t="s">
        <v>397</v>
      </c>
      <c r="I80" s="85" t="s">
        <v>398</v>
      </c>
    </row>
    <row r="81" spans="1:9" ht="13.5" customHeight="1" x14ac:dyDescent="0.2">
      <c r="A81" s="55">
        <f t="shared" si="1"/>
        <v>716</v>
      </c>
      <c r="B81" s="84">
        <v>7</v>
      </c>
      <c r="C81" s="84">
        <v>213372</v>
      </c>
      <c r="D81" s="85" t="s">
        <v>154</v>
      </c>
      <c r="E81" s="84">
        <v>16</v>
      </c>
      <c r="F81" s="85" t="s">
        <v>187</v>
      </c>
      <c r="G81" s="85" t="s">
        <v>396</v>
      </c>
      <c r="H81" s="85" t="s">
        <v>399</v>
      </c>
      <c r="I81" s="85" t="s">
        <v>400</v>
      </c>
    </row>
    <row r="82" spans="1:9" ht="13.5" customHeight="1" x14ac:dyDescent="0.2">
      <c r="A82" s="55">
        <f t="shared" si="1"/>
        <v>717</v>
      </c>
      <c r="B82" s="84">
        <v>7</v>
      </c>
      <c r="C82" s="84">
        <v>213372</v>
      </c>
      <c r="D82" s="85" t="s">
        <v>154</v>
      </c>
      <c r="E82" s="84">
        <v>17</v>
      </c>
      <c r="F82" s="85" t="s">
        <v>197</v>
      </c>
      <c r="G82" s="85" t="s">
        <v>401</v>
      </c>
      <c r="H82" s="85" t="s">
        <v>402</v>
      </c>
      <c r="I82" s="85" t="s">
        <v>403</v>
      </c>
    </row>
    <row r="83" spans="1:9" ht="13.5" customHeight="1" x14ac:dyDescent="0.2">
      <c r="A83" s="55">
        <f t="shared" si="1"/>
        <v>718</v>
      </c>
      <c r="B83" s="84">
        <v>7</v>
      </c>
      <c r="C83" s="84">
        <v>213372</v>
      </c>
      <c r="D83" s="85" t="s">
        <v>154</v>
      </c>
      <c r="E83" s="84">
        <v>18</v>
      </c>
      <c r="F83" s="85" t="s">
        <v>197</v>
      </c>
      <c r="G83" s="85" t="s">
        <v>404</v>
      </c>
      <c r="H83" s="85" t="s">
        <v>405</v>
      </c>
      <c r="I83" s="85" t="s">
        <v>406</v>
      </c>
    </row>
    <row r="84" spans="1:9" ht="13.5" customHeight="1" x14ac:dyDescent="0.2">
      <c r="A84" s="55">
        <f t="shared" si="1"/>
        <v>801</v>
      </c>
      <c r="B84" s="84">
        <v>8</v>
      </c>
      <c r="C84" s="84">
        <v>708504</v>
      </c>
      <c r="D84" s="85" t="s">
        <v>51</v>
      </c>
      <c r="E84" s="84">
        <v>1</v>
      </c>
      <c r="F84" s="85" t="s">
        <v>187</v>
      </c>
      <c r="G84" s="85" t="s">
        <v>188</v>
      </c>
      <c r="H84" s="85" t="s">
        <v>407</v>
      </c>
      <c r="I84" s="85" t="s">
        <v>269</v>
      </c>
    </row>
    <row r="85" spans="1:9" ht="13.5" customHeight="1" x14ac:dyDescent="0.2">
      <c r="A85" s="55">
        <f t="shared" si="1"/>
        <v>802</v>
      </c>
      <c r="B85" s="84">
        <v>8</v>
      </c>
      <c r="C85" s="84">
        <v>708504</v>
      </c>
      <c r="D85" s="85" t="s">
        <v>51</v>
      </c>
      <c r="E85" s="84">
        <v>2</v>
      </c>
      <c r="F85" s="85" t="s">
        <v>191</v>
      </c>
      <c r="G85" s="85" t="s">
        <v>408</v>
      </c>
      <c r="H85" s="85" t="s">
        <v>409</v>
      </c>
      <c r="I85" s="85" t="s">
        <v>410</v>
      </c>
    </row>
    <row r="86" spans="1:9" ht="13.5" customHeight="1" x14ac:dyDescent="0.2">
      <c r="A86" s="55">
        <f t="shared" si="1"/>
        <v>803</v>
      </c>
      <c r="B86" s="84">
        <v>8</v>
      </c>
      <c r="C86" s="84">
        <v>708504</v>
      </c>
      <c r="D86" s="85" t="s">
        <v>51</v>
      </c>
      <c r="E86" s="84">
        <v>3</v>
      </c>
      <c r="F86" s="85" t="s">
        <v>191</v>
      </c>
      <c r="G86" s="85" t="s">
        <v>411</v>
      </c>
      <c r="H86" s="85" t="s">
        <v>412</v>
      </c>
      <c r="I86" s="85" t="s">
        <v>413</v>
      </c>
    </row>
    <row r="87" spans="1:9" ht="13.5" customHeight="1" x14ac:dyDescent="0.2">
      <c r="A87" s="55">
        <f t="shared" si="1"/>
        <v>804</v>
      </c>
      <c r="B87" s="84">
        <v>8</v>
      </c>
      <c r="C87" s="84">
        <v>708504</v>
      </c>
      <c r="D87" s="85" t="s">
        <v>51</v>
      </c>
      <c r="E87" s="84">
        <v>4</v>
      </c>
      <c r="F87" s="85" t="s">
        <v>191</v>
      </c>
      <c r="G87" s="85" t="s">
        <v>414</v>
      </c>
      <c r="H87" s="85" t="s">
        <v>415</v>
      </c>
      <c r="I87" s="85" t="s">
        <v>416</v>
      </c>
    </row>
    <row r="88" spans="1:9" ht="13.5" customHeight="1" x14ac:dyDescent="0.2">
      <c r="A88" s="55">
        <f t="shared" si="1"/>
        <v>805</v>
      </c>
      <c r="B88" s="84">
        <v>8</v>
      </c>
      <c r="C88" s="84">
        <v>708504</v>
      </c>
      <c r="D88" s="85" t="s">
        <v>51</v>
      </c>
      <c r="E88" s="84">
        <v>5</v>
      </c>
      <c r="F88" s="85" t="s">
        <v>191</v>
      </c>
      <c r="G88" s="85" t="s">
        <v>417</v>
      </c>
      <c r="H88" s="85" t="s">
        <v>418</v>
      </c>
      <c r="I88" s="85" t="s">
        <v>419</v>
      </c>
    </row>
    <row r="89" spans="1:9" ht="13.5" customHeight="1" x14ac:dyDescent="0.2">
      <c r="A89" s="55">
        <f t="shared" si="1"/>
        <v>806</v>
      </c>
      <c r="B89" s="84">
        <v>8</v>
      </c>
      <c r="C89" s="84">
        <v>708504</v>
      </c>
      <c r="D89" s="85" t="s">
        <v>51</v>
      </c>
      <c r="E89" s="84">
        <v>6</v>
      </c>
      <c r="F89" s="85" t="s">
        <v>191</v>
      </c>
      <c r="G89" s="85" t="s">
        <v>420</v>
      </c>
      <c r="H89" s="85" t="s">
        <v>421</v>
      </c>
      <c r="I89" s="85" t="s">
        <v>422</v>
      </c>
    </row>
    <row r="90" spans="1:9" ht="13.5" customHeight="1" x14ac:dyDescent="0.2">
      <c r="A90" s="55">
        <f t="shared" si="1"/>
        <v>807</v>
      </c>
      <c r="B90" s="84">
        <v>8</v>
      </c>
      <c r="C90" s="84">
        <v>708504</v>
      </c>
      <c r="D90" s="85" t="s">
        <v>51</v>
      </c>
      <c r="E90" s="84">
        <v>7</v>
      </c>
      <c r="F90" s="85" t="s">
        <v>191</v>
      </c>
      <c r="G90" s="85" t="s">
        <v>423</v>
      </c>
      <c r="H90" s="85" t="s">
        <v>424</v>
      </c>
      <c r="I90" s="85" t="s">
        <v>425</v>
      </c>
    </row>
    <row r="91" spans="1:9" ht="13.5" customHeight="1" x14ac:dyDescent="0.2">
      <c r="A91" s="55">
        <f t="shared" si="1"/>
        <v>808</v>
      </c>
      <c r="B91" s="84">
        <v>8</v>
      </c>
      <c r="C91" s="84">
        <v>708504</v>
      </c>
      <c r="D91" s="85" t="s">
        <v>51</v>
      </c>
      <c r="E91" s="84">
        <v>8</v>
      </c>
      <c r="F91" s="85" t="s">
        <v>207</v>
      </c>
      <c r="G91" s="85" t="s">
        <v>426</v>
      </c>
      <c r="H91" s="85" t="s">
        <v>427</v>
      </c>
      <c r="I91" s="85" t="s">
        <v>190</v>
      </c>
    </row>
    <row r="92" spans="1:9" ht="13.5" customHeight="1" x14ac:dyDescent="0.2">
      <c r="A92" s="55">
        <f t="shared" si="1"/>
        <v>809</v>
      </c>
      <c r="B92" s="84">
        <v>8</v>
      </c>
      <c r="C92" s="84">
        <v>708504</v>
      </c>
      <c r="D92" s="85" t="s">
        <v>51</v>
      </c>
      <c r="E92" s="84">
        <v>9</v>
      </c>
      <c r="F92" s="85" t="s">
        <v>207</v>
      </c>
      <c r="G92" s="85" t="s">
        <v>428</v>
      </c>
      <c r="H92" s="85" t="s">
        <v>429</v>
      </c>
      <c r="I92" s="85" t="s">
        <v>430</v>
      </c>
    </row>
    <row r="93" spans="1:9" ht="13.5" customHeight="1" x14ac:dyDescent="0.2">
      <c r="A93" s="55">
        <f t="shared" si="1"/>
        <v>810</v>
      </c>
      <c r="B93" s="84">
        <v>8</v>
      </c>
      <c r="C93" s="84">
        <v>708504</v>
      </c>
      <c r="D93" s="85" t="s">
        <v>51</v>
      </c>
      <c r="E93" s="84">
        <v>10</v>
      </c>
      <c r="F93" s="85" t="s">
        <v>207</v>
      </c>
      <c r="G93" s="85" t="s">
        <v>431</v>
      </c>
      <c r="H93" s="85" t="s">
        <v>432</v>
      </c>
      <c r="I93" s="85" t="s">
        <v>433</v>
      </c>
    </row>
    <row r="94" spans="1:9" ht="13.5" customHeight="1" x14ac:dyDescent="0.2">
      <c r="A94" s="55">
        <f t="shared" si="1"/>
        <v>811</v>
      </c>
      <c r="B94" s="84">
        <v>8</v>
      </c>
      <c r="C94" s="84">
        <v>708504</v>
      </c>
      <c r="D94" s="85" t="s">
        <v>51</v>
      </c>
      <c r="E94" s="84">
        <v>11</v>
      </c>
      <c r="F94" s="85" t="s">
        <v>187</v>
      </c>
      <c r="G94" s="85" t="s">
        <v>434</v>
      </c>
      <c r="H94" s="85" t="s">
        <v>435</v>
      </c>
      <c r="I94" s="85" t="s">
        <v>436</v>
      </c>
    </row>
    <row r="95" spans="1:9" ht="13.5" customHeight="1" x14ac:dyDescent="0.2">
      <c r="A95" s="55">
        <f t="shared" si="1"/>
        <v>812</v>
      </c>
      <c r="B95" s="84">
        <v>8</v>
      </c>
      <c r="C95" s="84">
        <v>708504</v>
      </c>
      <c r="D95" s="85" t="s">
        <v>51</v>
      </c>
      <c r="E95" s="84">
        <v>12</v>
      </c>
      <c r="F95" s="85" t="s">
        <v>187</v>
      </c>
      <c r="G95" s="85" t="s">
        <v>437</v>
      </c>
      <c r="H95" s="85" t="s">
        <v>438</v>
      </c>
      <c r="I95" s="85" t="s">
        <v>5</v>
      </c>
    </row>
    <row r="96" spans="1:9" ht="13.5" customHeight="1" x14ac:dyDescent="0.2">
      <c r="A96" s="55">
        <f t="shared" si="1"/>
        <v>813</v>
      </c>
      <c r="B96" s="84">
        <v>8</v>
      </c>
      <c r="C96" s="84">
        <v>708504</v>
      </c>
      <c r="D96" s="85" t="s">
        <v>51</v>
      </c>
      <c r="E96" s="84">
        <v>13</v>
      </c>
      <c r="F96" s="85" t="s">
        <v>197</v>
      </c>
      <c r="G96" s="85" t="s">
        <v>439</v>
      </c>
      <c r="H96" s="85" t="s">
        <v>440</v>
      </c>
      <c r="I96" s="85" t="s">
        <v>269</v>
      </c>
    </row>
    <row r="97" spans="1:9" ht="13.5" customHeight="1" x14ac:dyDescent="0.2">
      <c r="A97" s="55">
        <f t="shared" si="1"/>
        <v>814</v>
      </c>
      <c r="B97" s="84">
        <v>8</v>
      </c>
      <c r="C97" s="84">
        <v>708504</v>
      </c>
      <c r="D97" s="85" t="s">
        <v>51</v>
      </c>
      <c r="E97" s="84">
        <v>14</v>
      </c>
      <c r="F97" s="85" t="s">
        <v>197</v>
      </c>
      <c r="G97" s="85" t="s">
        <v>441</v>
      </c>
      <c r="H97" s="85" t="s">
        <v>442</v>
      </c>
      <c r="I97" s="85" t="s">
        <v>443</v>
      </c>
    </row>
    <row r="98" spans="1:9" ht="13.5" customHeight="1" x14ac:dyDescent="0.2">
      <c r="A98" s="55">
        <f t="shared" si="1"/>
        <v>815</v>
      </c>
      <c r="B98" s="84">
        <v>8</v>
      </c>
      <c r="C98" s="84">
        <v>708504</v>
      </c>
      <c r="D98" s="85" t="s">
        <v>51</v>
      </c>
      <c r="E98" s="84">
        <v>15</v>
      </c>
      <c r="F98" s="85" t="s">
        <v>197</v>
      </c>
      <c r="G98" s="85" t="s">
        <v>444</v>
      </c>
      <c r="H98" s="85" t="s">
        <v>445</v>
      </c>
      <c r="I98" s="85" t="s">
        <v>446</v>
      </c>
    </row>
    <row r="99" spans="1:9" ht="13.5" customHeight="1" x14ac:dyDescent="0.2">
      <c r="A99" s="55">
        <f t="shared" si="1"/>
        <v>901</v>
      </c>
      <c r="B99" s="84">
        <v>9</v>
      </c>
      <c r="C99" s="84">
        <v>1201458</v>
      </c>
      <c r="D99" s="85" t="s">
        <v>46</v>
      </c>
      <c r="E99" s="84">
        <v>1</v>
      </c>
      <c r="F99" s="85" t="s">
        <v>187</v>
      </c>
      <c r="G99" s="85" t="s">
        <v>188</v>
      </c>
      <c r="H99" s="85" t="s">
        <v>293</v>
      </c>
      <c r="I99" s="85" t="s">
        <v>293</v>
      </c>
    </row>
    <row r="100" spans="1:9" ht="13.5" customHeight="1" x14ac:dyDescent="0.2">
      <c r="A100" s="55">
        <f t="shared" si="1"/>
        <v>902</v>
      </c>
      <c r="B100" s="84">
        <v>9</v>
      </c>
      <c r="C100" s="84">
        <v>1201458</v>
      </c>
      <c r="D100" s="85" t="s">
        <v>46</v>
      </c>
      <c r="E100" s="84">
        <v>2</v>
      </c>
      <c r="F100" s="85" t="s">
        <v>191</v>
      </c>
      <c r="G100" s="85" t="s">
        <v>447</v>
      </c>
      <c r="H100" s="85" t="s">
        <v>448</v>
      </c>
      <c r="I100" s="85" t="s">
        <v>449</v>
      </c>
    </row>
    <row r="101" spans="1:9" ht="13.5" customHeight="1" x14ac:dyDescent="0.2">
      <c r="A101" s="55">
        <f t="shared" si="1"/>
        <v>903</v>
      </c>
      <c r="B101" s="84">
        <v>9</v>
      </c>
      <c r="C101" s="84">
        <v>1201458</v>
      </c>
      <c r="D101" s="85" t="s">
        <v>46</v>
      </c>
      <c r="E101" s="84">
        <v>3</v>
      </c>
      <c r="F101" s="85" t="s">
        <v>191</v>
      </c>
      <c r="G101" s="85" t="s">
        <v>450</v>
      </c>
      <c r="H101" s="85" t="s">
        <v>451</v>
      </c>
      <c r="I101" s="85" t="s">
        <v>452</v>
      </c>
    </row>
    <row r="102" spans="1:9" ht="13.5" customHeight="1" x14ac:dyDescent="0.2">
      <c r="A102" s="55">
        <f t="shared" si="1"/>
        <v>904</v>
      </c>
      <c r="B102" s="84">
        <v>9</v>
      </c>
      <c r="C102" s="84">
        <v>1201458</v>
      </c>
      <c r="D102" s="85" t="s">
        <v>46</v>
      </c>
      <c r="E102" s="84">
        <v>4</v>
      </c>
      <c r="F102" s="85" t="s">
        <v>191</v>
      </c>
      <c r="G102" s="85" t="s">
        <v>453</v>
      </c>
      <c r="H102" s="85" t="s">
        <v>454</v>
      </c>
      <c r="I102" s="85" t="s">
        <v>455</v>
      </c>
    </row>
    <row r="103" spans="1:9" ht="13.5" customHeight="1" x14ac:dyDescent="0.2">
      <c r="A103" s="55">
        <f t="shared" si="1"/>
        <v>905</v>
      </c>
      <c r="B103" s="84">
        <v>9</v>
      </c>
      <c r="C103" s="84">
        <v>1201458</v>
      </c>
      <c r="D103" s="85" t="s">
        <v>46</v>
      </c>
      <c r="E103" s="84">
        <v>5</v>
      </c>
      <c r="F103" s="85" t="s">
        <v>191</v>
      </c>
      <c r="G103" s="85" t="s">
        <v>456</v>
      </c>
      <c r="H103" s="85" t="s">
        <v>457</v>
      </c>
      <c r="I103" s="85" t="s">
        <v>458</v>
      </c>
    </row>
    <row r="104" spans="1:9" ht="13.5" customHeight="1" x14ac:dyDescent="0.2">
      <c r="A104" s="55">
        <f t="shared" si="1"/>
        <v>906</v>
      </c>
      <c r="B104" s="84">
        <v>9</v>
      </c>
      <c r="C104" s="84">
        <v>1201458</v>
      </c>
      <c r="D104" s="85" t="s">
        <v>46</v>
      </c>
      <c r="E104" s="84">
        <v>6</v>
      </c>
      <c r="F104" s="85" t="s">
        <v>207</v>
      </c>
      <c r="G104" s="85" t="s">
        <v>459</v>
      </c>
      <c r="H104" s="85" t="s">
        <v>460</v>
      </c>
      <c r="I104" s="85" t="s">
        <v>461</v>
      </c>
    </row>
    <row r="105" spans="1:9" ht="13.5" customHeight="1" x14ac:dyDescent="0.2">
      <c r="A105" s="55">
        <f t="shared" si="1"/>
        <v>907</v>
      </c>
      <c r="B105" s="84">
        <v>9</v>
      </c>
      <c r="C105" s="84">
        <v>1201458</v>
      </c>
      <c r="D105" s="85" t="s">
        <v>46</v>
      </c>
      <c r="E105" s="84">
        <v>7</v>
      </c>
      <c r="F105" s="85" t="s">
        <v>207</v>
      </c>
      <c r="G105" s="85" t="s">
        <v>462</v>
      </c>
      <c r="H105" s="85" t="s">
        <v>463</v>
      </c>
      <c r="I105" s="85" t="s">
        <v>464</v>
      </c>
    </row>
    <row r="106" spans="1:9" ht="13.5" customHeight="1" x14ac:dyDescent="0.2">
      <c r="A106" s="55">
        <f t="shared" si="1"/>
        <v>908</v>
      </c>
      <c r="B106" s="84">
        <v>9</v>
      </c>
      <c r="C106" s="84">
        <v>1201458</v>
      </c>
      <c r="D106" s="85" t="s">
        <v>46</v>
      </c>
      <c r="E106" s="84">
        <v>8</v>
      </c>
      <c r="F106" s="85" t="s">
        <v>207</v>
      </c>
      <c r="G106" s="85" t="s">
        <v>465</v>
      </c>
      <c r="H106" s="85" t="s">
        <v>466</v>
      </c>
      <c r="I106" s="85" t="s">
        <v>467</v>
      </c>
    </row>
    <row r="107" spans="1:9" ht="13.5" customHeight="1" x14ac:dyDescent="0.2">
      <c r="A107" s="55">
        <f t="shared" si="1"/>
        <v>909</v>
      </c>
      <c r="B107" s="84">
        <v>9</v>
      </c>
      <c r="C107" s="84">
        <v>1201458</v>
      </c>
      <c r="D107" s="85" t="s">
        <v>46</v>
      </c>
      <c r="E107" s="84">
        <v>9</v>
      </c>
      <c r="F107" s="85" t="s">
        <v>207</v>
      </c>
      <c r="G107" s="85" t="s">
        <v>468</v>
      </c>
      <c r="H107" s="85" t="s">
        <v>469</v>
      </c>
      <c r="I107" s="85" t="s">
        <v>470</v>
      </c>
    </row>
    <row r="108" spans="1:9" ht="13.5" customHeight="1" x14ac:dyDescent="0.2">
      <c r="A108" s="55">
        <f t="shared" si="1"/>
        <v>910</v>
      </c>
      <c r="B108" s="84">
        <v>9</v>
      </c>
      <c r="C108" s="84">
        <v>1201458</v>
      </c>
      <c r="D108" s="85" t="s">
        <v>46</v>
      </c>
      <c r="E108" s="84">
        <v>10</v>
      </c>
      <c r="F108" s="85" t="s">
        <v>207</v>
      </c>
      <c r="G108" s="85" t="s">
        <v>471</v>
      </c>
      <c r="H108" s="85" t="s">
        <v>472</v>
      </c>
      <c r="I108" s="85" t="s">
        <v>473</v>
      </c>
    </row>
    <row r="109" spans="1:9" ht="13.5" customHeight="1" x14ac:dyDescent="0.2">
      <c r="A109" s="55">
        <f t="shared" si="1"/>
        <v>911</v>
      </c>
      <c r="B109" s="84">
        <v>9</v>
      </c>
      <c r="C109" s="84">
        <v>1201458</v>
      </c>
      <c r="D109" s="85" t="s">
        <v>46</v>
      </c>
      <c r="E109" s="84">
        <v>11</v>
      </c>
      <c r="F109" s="85" t="s">
        <v>187</v>
      </c>
      <c r="G109" s="85" t="s">
        <v>293</v>
      </c>
      <c r="H109" s="85" t="s">
        <v>474</v>
      </c>
      <c r="I109" s="85" t="s">
        <v>475</v>
      </c>
    </row>
    <row r="110" spans="1:9" ht="13.5" customHeight="1" x14ac:dyDescent="0.2">
      <c r="A110" s="55">
        <f t="shared" si="1"/>
        <v>912</v>
      </c>
      <c r="B110" s="84">
        <v>9</v>
      </c>
      <c r="C110" s="84">
        <v>1201458</v>
      </c>
      <c r="D110" s="85" t="s">
        <v>46</v>
      </c>
      <c r="E110" s="84">
        <v>12</v>
      </c>
      <c r="F110" s="85" t="s">
        <v>187</v>
      </c>
      <c r="G110" s="85" t="s">
        <v>476</v>
      </c>
      <c r="H110" s="85" t="s">
        <v>477</v>
      </c>
      <c r="I110" s="85" t="s">
        <v>478</v>
      </c>
    </row>
    <row r="111" spans="1:9" ht="13.5" customHeight="1" x14ac:dyDescent="0.2">
      <c r="A111" s="55">
        <f t="shared" si="1"/>
        <v>913</v>
      </c>
      <c r="B111" s="84">
        <v>9</v>
      </c>
      <c r="C111" s="84">
        <v>1201458</v>
      </c>
      <c r="D111" s="85" t="s">
        <v>46</v>
      </c>
      <c r="E111" s="84">
        <v>13</v>
      </c>
      <c r="F111" s="85" t="s">
        <v>187</v>
      </c>
      <c r="G111" s="85" t="s">
        <v>479</v>
      </c>
      <c r="H111" s="85" t="s">
        <v>480</v>
      </c>
      <c r="I111" s="85" t="s">
        <v>269</v>
      </c>
    </row>
    <row r="112" spans="1:9" ht="13.5" customHeight="1" x14ac:dyDescent="0.2">
      <c r="A112" s="55">
        <f t="shared" si="1"/>
        <v>914</v>
      </c>
      <c r="B112" s="84">
        <v>9</v>
      </c>
      <c r="C112" s="84">
        <v>1201458</v>
      </c>
      <c r="D112" s="85" t="s">
        <v>46</v>
      </c>
      <c r="E112" s="84">
        <v>14</v>
      </c>
      <c r="F112" s="85" t="s">
        <v>197</v>
      </c>
      <c r="G112" s="85" t="s">
        <v>481</v>
      </c>
      <c r="H112" s="85" t="s">
        <v>482</v>
      </c>
      <c r="I112" s="85" t="s">
        <v>461</v>
      </c>
    </row>
    <row r="113" spans="1:9" ht="13.5" customHeight="1" x14ac:dyDescent="0.2">
      <c r="A113" s="55">
        <f t="shared" si="1"/>
        <v>915</v>
      </c>
      <c r="B113" s="84">
        <v>9</v>
      </c>
      <c r="C113" s="84">
        <v>1201458</v>
      </c>
      <c r="D113" s="85" t="s">
        <v>46</v>
      </c>
      <c r="E113" s="84">
        <v>15</v>
      </c>
      <c r="F113" s="85" t="s">
        <v>197</v>
      </c>
      <c r="G113" s="85" t="s">
        <v>483</v>
      </c>
      <c r="H113" s="85" t="s">
        <v>484</v>
      </c>
      <c r="I113" s="85" t="s">
        <v>485</v>
      </c>
    </row>
    <row r="114" spans="1:9" ht="13.5" customHeight="1" x14ac:dyDescent="0.2">
      <c r="A114" s="55">
        <f t="shared" si="1"/>
        <v>1001</v>
      </c>
      <c r="B114" s="84">
        <v>10</v>
      </c>
      <c r="C114" s="84">
        <v>1203036</v>
      </c>
      <c r="D114" s="85" t="s">
        <v>47</v>
      </c>
      <c r="E114" s="84">
        <v>1</v>
      </c>
      <c r="F114" s="85" t="s">
        <v>187</v>
      </c>
      <c r="G114" s="85" t="s">
        <v>188</v>
      </c>
      <c r="H114" s="85" t="s">
        <v>486</v>
      </c>
      <c r="I114" s="85" t="s">
        <v>190</v>
      </c>
    </row>
    <row r="115" spans="1:9" ht="13.5" customHeight="1" x14ac:dyDescent="0.2">
      <c r="A115" s="55">
        <f t="shared" si="1"/>
        <v>1002</v>
      </c>
      <c r="B115" s="84">
        <v>10</v>
      </c>
      <c r="C115" s="84">
        <v>1203036</v>
      </c>
      <c r="D115" s="85" t="s">
        <v>47</v>
      </c>
      <c r="E115" s="84">
        <v>2</v>
      </c>
      <c r="F115" s="85" t="s">
        <v>187</v>
      </c>
      <c r="G115" s="85" t="s">
        <v>487</v>
      </c>
      <c r="H115" s="85" t="s">
        <v>488</v>
      </c>
      <c r="I115" s="85" t="s">
        <v>489</v>
      </c>
    </row>
    <row r="116" spans="1:9" ht="13.5" customHeight="1" x14ac:dyDescent="0.2">
      <c r="A116" s="55">
        <f t="shared" si="1"/>
        <v>1003</v>
      </c>
      <c r="B116" s="84">
        <v>10</v>
      </c>
      <c r="C116" s="84">
        <v>1203036</v>
      </c>
      <c r="D116" s="85" t="s">
        <v>47</v>
      </c>
      <c r="E116" s="84">
        <v>3</v>
      </c>
      <c r="F116" s="85" t="s">
        <v>187</v>
      </c>
      <c r="G116" s="85" t="s">
        <v>490</v>
      </c>
      <c r="H116" s="85" t="s">
        <v>491</v>
      </c>
      <c r="I116" s="85" t="s">
        <v>492</v>
      </c>
    </row>
    <row r="117" spans="1:9" ht="13.5" customHeight="1" x14ac:dyDescent="0.2">
      <c r="A117" s="55">
        <f t="shared" si="1"/>
        <v>1004</v>
      </c>
      <c r="B117" s="84">
        <v>10</v>
      </c>
      <c r="C117" s="84">
        <v>1203036</v>
      </c>
      <c r="D117" s="85" t="s">
        <v>47</v>
      </c>
      <c r="E117" s="84">
        <v>4</v>
      </c>
      <c r="F117" s="85" t="s">
        <v>191</v>
      </c>
      <c r="G117" s="85" t="s">
        <v>493</v>
      </c>
      <c r="H117" s="85" t="s">
        <v>494</v>
      </c>
      <c r="I117" s="85" t="s">
        <v>495</v>
      </c>
    </row>
    <row r="118" spans="1:9" ht="13.5" customHeight="1" x14ac:dyDescent="0.2">
      <c r="A118" s="55">
        <f t="shared" si="1"/>
        <v>1005</v>
      </c>
      <c r="B118" s="84">
        <v>10</v>
      </c>
      <c r="C118" s="84">
        <v>1203036</v>
      </c>
      <c r="D118" s="85" t="s">
        <v>47</v>
      </c>
      <c r="E118" s="84">
        <v>5</v>
      </c>
      <c r="F118" s="85" t="s">
        <v>191</v>
      </c>
      <c r="G118" s="85" t="s">
        <v>496</v>
      </c>
      <c r="H118" s="85" t="s">
        <v>497</v>
      </c>
      <c r="I118" s="85" t="s">
        <v>498</v>
      </c>
    </row>
    <row r="119" spans="1:9" ht="13.5" customHeight="1" x14ac:dyDescent="0.2">
      <c r="A119" s="55">
        <f t="shared" si="1"/>
        <v>1006</v>
      </c>
      <c r="B119" s="84">
        <v>10</v>
      </c>
      <c r="C119" s="84">
        <v>1203036</v>
      </c>
      <c r="D119" s="85" t="s">
        <v>47</v>
      </c>
      <c r="E119" s="84">
        <v>6</v>
      </c>
      <c r="F119" s="85" t="s">
        <v>191</v>
      </c>
      <c r="G119" s="85" t="s">
        <v>499</v>
      </c>
      <c r="H119" s="85" t="s">
        <v>500</v>
      </c>
      <c r="I119" s="85" t="s">
        <v>501</v>
      </c>
    </row>
    <row r="120" spans="1:9" ht="13.5" customHeight="1" x14ac:dyDescent="0.2">
      <c r="A120" s="55">
        <f t="shared" si="1"/>
        <v>1007</v>
      </c>
      <c r="B120" s="84">
        <v>10</v>
      </c>
      <c r="C120" s="84">
        <v>1203036</v>
      </c>
      <c r="D120" s="85" t="s">
        <v>47</v>
      </c>
      <c r="E120" s="84">
        <v>7</v>
      </c>
      <c r="F120" s="85" t="s">
        <v>191</v>
      </c>
      <c r="G120" s="85" t="s">
        <v>502</v>
      </c>
      <c r="H120" s="85" t="s">
        <v>503</v>
      </c>
      <c r="I120" s="85" t="s">
        <v>504</v>
      </c>
    </row>
    <row r="121" spans="1:9" ht="13.5" customHeight="1" x14ac:dyDescent="0.2">
      <c r="A121" s="55">
        <f t="shared" si="1"/>
        <v>1008</v>
      </c>
      <c r="B121" s="84">
        <v>10</v>
      </c>
      <c r="C121" s="84">
        <v>1203036</v>
      </c>
      <c r="D121" s="85" t="s">
        <v>47</v>
      </c>
      <c r="E121" s="84">
        <v>8</v>
      </c>
      <c r="F121" s="85" t="s">
        <v>207</v>
      </c>
      <c r="G121" s="85" t="s">
        <v>505</v>
      </c>
      <c r="H121" s="85" t="s">
        <v>506</v>
      </c>
      <c r="I121" s="85" t="s">
        <v>507</v>
      </c>
    </row>
    <row r="122" spans="1:9" ht="13.5" customHeight="1" x14ac:dyDescent="0.2">
      <c r="A122" s="55">
        <f t="shared" si="1"/>
        <v>1009</v>
      </c>
      <c r="B122" s="84">
        <v>10</v>
      </c>
      <c r="C122" s="84">
        <v>1203036</v>
      </c>
      <c r="D122" s="85" t="s">
        <v>47</v>
      </c>
      <c r="E122" s="84">
        <v>9</v>
      </c>
      <c r="F122" s="85" t="s">
        <v>207</v>
      </c>
      <c r="G122" s="85" t="s">
        <v>508</v>
      </c>
      <c r="H122" s="85" t="s">
        <v>509</v>
      </c>
      <c r="I122" s="85" t="s">
        <v>510</v>
      </c>
    </row>
    <row r="123" spans="1:9" ht="13.5" customHeight="1" x14ac:dyDescent="0.2">
      <c r="A123" s="55">
        <f t="shared" si="1"/>
        <v>1010</v>
      </c>
      <c r="B123" s="84">
        <v>10</v>
      </c>
      <c r="C123" s="84">
        <v>1203036</v>
      </c>
      <c r="D123" s="85" t="s">
        <v>47</v>
      </c>
      <c r="E123" s="84">
        <v>10</v>
      </c>
      <c r="F123" s="85" t="s">
        <v>207</v>
      </c>
      <c r="G123" s="85" t="s">
        <v>511</v>
      </c>
      <c r="H123" s="85" t="s">
        <v>512</v>
      </c>
      <c r="I123" s="85" t="s">
        <v>513</v>
      </c>
    </row>
    <row r="124" spans="1:9" ht="13.5" customHeight="1" x14ac:dyDescent="0.2">
      <c r="A124" s="55">
        <f t="shared" si="1"/>
        <v>1011</v>
      </c>
      <c r="B124" s="84">
        <v>10</v>
      </c>
      <c r="C124" s="84">
        <v>1203036</v>
      </c>
      <c r="D124" s="85" t="s">
        <v>47</v>
      </c>
      <c r="E124" s="84">
        <v>11</v>
      </c>
      <c r="F124" s="85" t="s">
        <v>197</v>
      </c>
      <c r="G124" s="85" t="s">
        <v>514</v>
      </c>
      <c r="H124" s="85" t="s">
        <v>515</v>
      </c>
      <c r="I124" s="85" t="s">
        <v>516</v>
      </c>
    </row>
    <row r="125" spans="1:9" ht="13.5" customHeight="1" x14ac:dyDescent="0.2">
      <c r="A125" s="55">
        <f t="shared" si="1"/>
        <v>1012</v>
      </c>
      <c r="B125" s="84">
        <v>10</v>
      </c>
      <c r="C125" s="84">
        <v>1203036</v>
      </c>
      <c r="D125" s="85" t="s">
        <v>47</v>
      </c>
      <c r="E125" s="84">
        <v>12</v>
      </c>
      <c r="F125" s="85" t="s">
        <v>197</v>
      </c>
      <c r="G125" s="85" t="s">
        <v>517</v>
      </c>
      <c r="H125" s="85" t="s">
        <v>518</v>
      </c>
      <c r="I125" s="85" t="s">
        <v>519</v>
      </c>
    </row>
    <row r="126" spans="1:9" ht="13.5" customHeight="1" x14ac:dyDescent="0.2">
      <c r="A126" s="55">
        <f t="shared" si="1"/>
        <v>1013</v>
      </c>
      <c r="B126" s="84">
        <v>10</v>
      </c>
      <c r="C126" s="84">
        <v>1203036</v>
      </c>
      <c r="D126" s="85" t="s">
        <v>47</v>
      </c>
      <c r="E126" s="84">
        <v>13</v>
      </c>
      <c r="F126" s="85" t="s">
        <v>197</v>
      </c>
      <c r="G126" s="85" t="s">
        <v>520</v>
      </c>
      <c r="H126" s="85" t="s">
        <v>521</v>
      </c>
      <c r="I126" s="85" t="s">
        <v>522</v>
      </c>
    </row>
    <row r="127" spans="1:9" ht="13.5" customHeight="1" x14ac:dyDescent="0.2">
      <c r="A127" s="55">
        <f t="shared" si="1"/>
        <v>1101</v>
      </c>
      <c r="B127" s="84">
        <v>11</v>
      </c>
      <c r="C127" s="84">
        <v>1207010</v>
      </c>
      <c r="D127" s="85" t="s">
        <v>165</v>
      </c>
      <c r="E127" s="84">
        <v>1</v>
      </c>
      <c r="F127" s="85" t="s">
        <v>187</v>
      </c>
      <c r="G127" s="85" t="s">
        <v>188</v>
      </c>
      <c r="H127" s="85" t="s">
        <v>523</v>
      </c>
      <c r="I127" s="85" t="s">
        <v>524</v>
      </c>
    </row>
    <row r="128" spans="1:9" ht="13.5" customHeight="1" x14ac:dyDescent="0.2">
      <c r="A128" s="55">
        <f t="shared" si="1"/>
        <v>1102</v>
      </c>
      <c r="B128" s="84">
        <v>11</v>
      </c>
      <c r="C128" s="84">
        <v>1207010</v>
      </c>
      <c r="D128" s="85" t="s">
        <v>165</v>
      </c>
      <c r="E128" s="84">
        <v>2</v>
      </c>
      <c r="F128" s="85" t="s">
        <v>191</v>
      </c>
      <c r="G128" s="85" t="s">
        <v>525</v>
      </c>
      <c r="H128" s="85" t="s">
        <v>526</v>
      </c>
      <c r="I128" s="85" t="s">
        <v>527</v>
      </c>
    </row>
    <row r="129" spans="1:9" ht="13.5" customHeight="1" x14ac:dyDescent="0.2">
      <c r="A129" s="55">
        <f t="shared" si="1"/>
        <v>1103</v>
      </c>
      <c r="B129" s="84">
        <v>11</v>
      </c>
      <c r="C129" s="84">
        <v>1207010</v>
      </c>
      <c r="D129" s="85" t="s">
        <v>165</v>
      </c>
      <c r="E129" s="84">
        <v>3</v>
      </c>
      <c r="F129" s="85" t="s">
        <v>187</v>
      </c>
      <c r="G129" s="85" t="s">
        <v>528</v>
      </c>
      <c r="H129" s="85" t="s">
        <v>529</v>
      </c>
      <c r="I129" s="85" t="s">
        <v>530</v>
      </c>
    </row>
    <row r="130" spans="1:9" ht="13.5" customHeight="1" x14ac:dyDescent="0.2">
      <c r="A130" s="55">
        <f t="shared" si="1"/>
        <v>1104</v>
      </c>
      <c r="B130" s="84">
        <v>11</v>
      </c>
      <c r="C130" s="84">
        <v>1207010</v>
      </c>
      <c r="D130" s="85" t="s">
        <v>165</v>
      </c>
      <c r="E130" s="84">
        <v>4</v>
      </c>
      <c r="F130" s="85" t="s">
        <v>187</v>
      </c>
      <c r="G130" s="85" t="s">
        <v>322</v>
      </c>
      <c r="H130" s="85" t="s">
        <v>531</v>
      </c>
      <c r="I130" s="85" t="s">
        <v>532</v>
      </c>
    </row>
    <row r="131" spans="1:9" ht="13.5" customHeight="1" x14ac:dyDescent="0.2">
      <c r="A131" s="55">
        <f t="shared" si="1"/>
        <v>1105</v>
      </c>
      <c r="B131" s="84">
        <v>11</v>
      </c>
      <c r="C131" s="84">
        <v>1207010</v>
      </c>
      <c r="D131" s="85" t="s">
        <v>165</v>
      </c>
      <c r="E131" s="84">
        <v>5</v>
      </c>
      <c r="F131" s="85" t="s">
        <v>191</v>
      </c>
      <c r="G131" s="85" t="s">
        <v>533</v>
      </c>
      <c r="H131" s="85" t="s">
        <v>534</v>
      </c>
      <c r="I131" s="85" t="s">
        <v>535</v>
      </c>
    </row>
    <row r="132" spans="1:9" ht="13.5" customHeight="1" x14ac:dyDescent="0.2">
      <c r="A132" s="55">
        <f t="shared" ref="A132:A195" si="2">B132*100+E132</f>
        <v>1106</v>
      </c>
      <c r="B132" s="84">
        <v>11</v>
      </c>
      <c r="C132" s="84">
        <v>1207010</v>
      </c>
      <c r="D132" s="85" t="s">
        <v>165</v>
      </c>
      <c r="E132" s="84">
        <v>6</v>
      </c>
      <c r="F132" s="85" t="s">
        <v>191</v>
      </c>
      <c r="G132" s="85" t="s">
        <v>536</v>
      </c>
      <c r="H132" s="85" t="s">
        <v>537</v>
      </c>
      <c r="I132" s="85" t="s">
        <v>538</v>
      </c>
    </row>
    <row r="133" spans="1:9" ht="13.5" customHeight="1" x14ac:dyDescent="0.2">
      <c r="A133" s="55">
        <f t="shared" si="2"/>
        <v>1107</v>
      </c>
      <c r="B133" s="84">
        <v>11</v>
      </c>
      <c r="C133" s="84">
        <v>1207010</v>
      </c>
      <c r="D133" s="85" t="s">
        <v>165</v>
      </c>
      <c r="E133" s="84">
        <v>7</v>
      </c>
      <c r="F133" s="85" t="s">
        <v>191</v>
      </c>
      <c r="G133" s="85" t="s">
        <v>539</v>
      </c>
      <c r="H133" s="85" t="s">
        <v>540</v>
      </c>
      <c r="I133" s="85" t="s">
        <v>541</v>
      </c>
    </row>
    <row r="134" spans="1:9" ht="13.5" customHeight="1" x14ac:dyDescent="0.2">
      <c r="A134" s="55">
        <f t="shared" si="2"/>
        <v>1108</v>
      </c>
      <c r="B134" s="84">
        <v>11</v>
      </c>
      <c r="C134" s="84">
        <v>1207010</v>
      </c>
      <c r="D134" s="85" t="s">
        <v>165</v>
      </c>
      <c r="E134" s="84">
        <v>8</v>
      </c>
      <c r="F134" s="85" t="s">
        <v>191</v>
      </c>
      <c r="G134" s="85" t="s">
        <v>542</v>
      </c>
      <c r="H134" s="85" t="s">
        <v>543</v>
      </c>
      <c r="I134" s="85" t="s">
        <v>544</v>
      </c>
    </row>
    <row r="135" spans="1:9" ht="13.5" customHeight="1" x14ac:dyDescent="0.2">
      <c r="A135" s="55">
        <f t="shared" si="2"/>
        <v>1109</v>
      </c>
      <c r="B135" s="84">
        <v>11</v>
      </c>
      <c r="C135" s="84">
        <v>1207010</v>
      </c>
      <c r="D135" s="85" t="s">
        <v>165</v>
      </c>
      <c r="E135" s="84">
        <v>9</v>
      </c>
      <c r="F135" s="85" t="s">
        <v>191</v>
      </c>
      <c r="G135" s="85" t="s">
        <v>545</v>
      </c>
      <c r="H135" s="85" t="s">
        <v>546</v>
      </c>
      <c r="I135" s="85" t="s">
        <v>547</v>
      </c>
    </row>
    <row r="136" spans="1:9" ht="13.5" customHeight="1" x14ac:dyDescent="0.2">
      <c r="A136" s="55">
        <f t="shared" si="2"/>
        <v>1110</v>
      </c>
      <c r="B136" s="84">
        <v>11</v>
      </c>
      <c r="C136" s="84">
        <v>1207010</v>
      </c>
      <c r="D136" s="85" t="s">
        <v>165</v>
      </c>
      <c r="E136" s="84">
        <v>10</v>
      </c>
      <c r="F136" s="85" t="s">
        <v>191</v>
      </c>
      <c r="G136" s="85" t="s">
        <v>548</v>
      </c>
      <c r="H136" s="85" t="s">
        <v>549</v>
      </c>
      <c r="I136" s="85" t="s">
        <v>550</v>
      </c>
    </row>
    <row r="137" spans="1:9" ht="13.5" customHeight="1" x14ac:dyDescent="0.2">
      <c r="A137" s="55">
        <f t="shared" si="2"/>
        <v>1111</v>
      </c>
      <c r="B137" s="84">
        <v>11</v>
      </c>
      <c r="C137" s="84">
        <v>1207010</v>
      </c>
      <c r="D137" s="85" t="s">
        <v>165</v>
      </c>
      <c r="E137" s="84">
        <v>11</v>
      </c>
      <c r="F137" s="85" t="s">
        <v>207</v>
      </c>
      <c r="G137" s="85" t="s">
        <v>551</v>
      </c>
      <c r="H137" s="85" t="s">
        <v>552</v>
      </c>
      <c r="I137" s="85" t="s">
        <v>553</v>
      </c>
    </row>
    <row r="138" spans="1:9" ht="13.5" customHeight="1" x14ac:dyDescent="0.2">
      <c r="A138" s="55">
        <f t="shared" si="2"/>
        <v>1112</v>
      </c>
      <c r="B138" s="84">
        <v>11</v>
      </c>
      <c r="C138" s="84">
        <v>1207010</v>
      </c>
      <c r="D138" s="85" t="s">
        <v>165</v>
      </c>
      <c r="E138" s="84">
        <v>12</v>
      </c>
      <c r="F138" s="85" t="s">
        <v>207</v>
      </c>
      <c r="G138" s="85" t="s">
        <v>554</v>
      </c>
      <c r="H138" s="85" t="s">
        <v>555</v>
      </c>
      <c r="I138" s="85" t="s">
        <v>556</v>
      </c>
    </row>
    <row r="139" spans="1:9" ht="13.5" customHeight="1" x14ac:dyDescent="0.2">
      <c r="A139" s="55">
        <f t="shared" si="2"/>
        <v>1113</v>
      </c>
      <c r="B139" s="84">
        <v>11</v>
      </c>
      <c r="C139" s="84">
        <v>1207010</v>
      </c>
      <c r="D139" s="85" t="s">
        <v>165</v>
      </c>
      <c r="E139" s="84">
        <v>13</v>
      </c>
      <c r="F139" s="85" t="s">
        <v>207</v>
      </c>
      <c r="G139" s="85" t="s">
        <v>557</v>
      </c>
      <c r="H139" s="85" t="s">
        <v>558</v>
      </c>
      <c r="I139" s="85" t="s">
        <v>559</v>
      </c>
    </row>
    <row r="140" spans="1:9" ht="13.5" customHeight="1" x14ac:dyDescent="0.2">
      <c r="A140" s="55">
        <f t="shared" si="2"/>
        <v>1114</v>
      </c>
      <c r="B140" s="84">
        <v>11</v>
      </c>
      <c r="C140" s="84">
        <v>1207010</v>
      </c>
      <c r="D140" s="85" t="s">
        <v>165</v>
      </c>
      <c r="E140" s="84">
        <v>14</v>
      </c>
      <c r="F140" s="85" t="s">
        <v>207</v>
      </c>
      <c r="G140" s="85" t="s">
        <v>560</v>
      </c>
      <c r="H140" s="85" t="s">
        <v>561</v>
      </c>
      <c r="I140" s="85" t="s">
        <v>562</v>
      </c>
    </row>
    <row r="141" spans="1:9" ht="13.5" customHeight="1" x14ac:dyDescent="0.2">
      <c r="A141" s="55">
        <f t="shared" si="2"/>
        <v>1115</v>
      </c>
      <c r="B141" s="84">
        <v>11</v>
      </c>
      <c r="C141" s="84">
        <v>1207010</v>
      </c>
      <c r="D141" s="85" t="s">
        <v>165</v>
      </c>
      <c r="E141" s="84">
        <v>15</v>
      </c>
      <c r="F141" s="85" t="s">
        <v>191</v>
      </c>
      <c r="G141" s="85" t="s">
        <v>563</v>
      </c>
      <c r="H141" s="85" t="s">
        <v>564</v>
      </c>
      <c r="I141" s="85" t="s">
        <v>565</v>
      </c>
    </row>
    <row r="142" spans="1:9" ht="13.5" customHeight="1" x14ac:dyDescent="0.2">
      <c r="A142" s="55">
        <f t="shared" si="2"/>
        <v>1201</v>
      </c>
      <c r="B142" s="84">
        <v>12</v>
      </c>
      <c r="C142" s="84">
        <v>1211428</v>
      </c>
      <c r="D142" s="85" t="s">
        <v>49</v>
      </c>
      <c r="E142" s="84">
        <v>1</v>
      </c>
      <c r="F142" s="85" t="s">
        <v>187</v>
      </c>
      <c r="G142" s="85" t="s">
        <v>188</v>
      </c>
      <c r="H142" s="85" t="s">
        <v>566</v>
      </c>
      <c r="I142" s="85" t="s">
        <v>567</v>
      </c>
    </row>
    <row r="143" spans="1:9" ht="13.5" customHeight="1" x14ac:dyDescent="0.2">
      <c r="A143" s="55">
        <f t="shared" si="2"/>
        <v>1202</v>
      </c>
      <c r="B143" s="84">
        <v>12</v>
      </c>
      <c r="C143" s="84">
        <v>1211428</v>
      </c>
      <c r="D143" s="85" t="s">
        <v>49</v>
      </c>
      <c r="E143" s="84">
        <v>2</v>
      </c>
      <c r="F143" s="85" t="s">
        <v>191</v>
      </c>
      <c r="G143" s="85" t="s">
        <v>568</v>
      </c>
      <c r="H143" s="85" t="s">
        <v>569</v>
      </c>
      <c r="I143" s="85" t="s">
        <v>570</v>
      </c>
    </row>
    <row r="144" spans="1:9" ht="13.5" customHeight="1" x14ac:dyDescent="0.2">
      <c r="A144" s="55">
        <f t="shared" si="2"/>
        <v>1203</v>
      </c>
      <c r="B144" s="84">
        <v>12</v>
      </c>
      <c r="C144" s="84">
        <v>1211428</v>
      </c>
      <c r="D144" s="85" t="s">
        <v>49</v>
      </c>
      <c r="E144" s="84">
        <v>3</v>
      </c>
      <c r="F144" s="85" t="s">
        <v>191</v>
      </c>
      <c r="G144" s="85" t="s">
        <v>571</v>
      </c>
      <c r="H144" s="85" t="s">
        <v>572</v>
      </c>
      <c r="I144" s="85" t="s">
        <v>573</v>
      </c>
    </row>
    <row r="145" spans="1:9" ht="13.5" customHeight="1" x14ac:dyDescent="0.2">
      <c r="A145" s="55">
        <f t="shared" si="2"/>
        <v>1204</v>
      </c>
      <c r="B145" s="84">
        <v>12</v>
      </c>
      <c r="C145" s="84">
        <v>1211428</v>
      </c>
      <c r="D145" s="85" t="s">
        <v>49</v>
      </c>
      <c r="E145" s="84">
        <v>4</v>
      </c>
      <c r="F145" s="85" t="s">
        <v>191</v>
      </c>
      <c r="G145" s="85" t="s">
        <v>574</v>
      </c>
      <c r="H145" s="85" t="s">
        <v>575</v>
      </c>
      <c r="I145" s="85" t="s">
        <v>576</v>
      </c>
    </row>
    <row r="146" spans="1:9" ht="13.5" customHeight="1" x14ac:dyDescent="0.2">
      <c r="A146" s="55">
        <f t="shared" si="2"/>
        <v>1205</v>
      </c>
      <c r="B146" s="84">
        <v>12</v>
      </c>
      <c r="C146" s="84">
        <v>1211428</v>
      </c>
      <c r="D146" s="85" t="s">
        <v>49</v>
      </c>
      <c r="E146" s="84">
        <v>5</v>
      </c>
      <c r="F146" s="85" t="s">
        <v>207</v>
      </c>
      <c r="G146" s="85" t="s">
        <v>577</v>
      </c>
      <c r="H146" s="85" t="s">
        <v>578</v>
      </c>
      <c r="I146" s="85" t="s">
        <v>579</v>
      </c>
    </row>
    <row r="147" spans="1:9" ht="13.5" customHeight="1" x14ac:dyDescent="0.2">
      <c r="A147" s="55">
        <f t="shared" si="2"/>
        <v>1206</v>
      </c>
      <c r="B147" s="84">
        <v>12</v>
      </c>
      <c r="C147" s="84">
        <v>1211428</v>
      </c>
      <c r="D147" s="85" t="s">
        <v>49</v>
      </c>
      <c r="E147" s="84">
        <v>6</v>
      </c>
      <c r="F147" s="85" t="s">
        <v>207</v>
      </c>
      <c r="G147" s="85" t="s">
        <v>580</v>
      </c>
      <c r="H147" s="85" t="s">
        <v>581</v>
      </c>
      <c r="I147" s="85" t="s">
        <v>582</v>
      </c>
    </row>
    <row r="148" spans="1:9" ht="13.5" customHeight="1" x14ac:dyDescent="0.2">
      <c r="A148" s="55">
        <f t="shared" si="2"/>
        <v>1207</v>
      </c>
      <c r="B148" s="84">
        <v>12</v>
      </c>
      <c r="C148" s="84">
        <v>1211428</v>
      </c>
      <c r="D148" s="85" t="s">
        <v>49</v>
      </c>
      <c r="E148" s="84">
        <v>7</v>
      </c>
      <c r="F148" s="85" t="s">
        <v>207</v>
      </c>
      <c r="G148" s="85" t="s">
        <v>583</v>
      </c>
      <c r="H148" s="85" t="s">
        <v>584</v>
      </c>
      <c r="I148" s="85" t="s">
        <v>269</v>
      </c>
    </row>
    <row r="149" spans="1:9" ht="13.5" customHeight="1" x14ac:dyDescent="0.2">
      <c r="A149" s="55">
        <f t="shared" si="2"/>
        <v>1208</v>
      </c>
      <c r="B149" s="84">
        <v>12</v>
      </c>
      <c r="C149" s="84">
        <v>1211428</v>
      </c>
      <c r="D149" s="85" t="s">
        <v>49</v>
      </c>
      <c r="E149" s="84">
        <v>8</v>
      </c>
      <c r="F149" s="85" t="s">
        <v>207</v>
      </c>
      <c r="G149" s="85" t="s">
        <v>585</v>
      </c>
      <c r="H149" s="85" t="s">
        <v>586</v>
      </c>
      <c r="I149" s="85" t="s">
        <v>587</v>
      </c>
    </row>
    <row r="150" spans="1:9" ht="13.5" customHeight="1" x14ac:dyDescent="0.2">
      <c r="A150" s="55">
        <f t="shared" si="2"/>
        <v>1301</v>
      </c>
      <c r="B150" s="84">
        <v>13</v>
      </c>
      <c r="C150" s="84">
        <v>1214630</v>
      </c>
      <c r="D150" s="85" t="s">
        <v>58</v>
      </c>
      <c r="E150" s="84">
        <v>1</v>
      </c>
      <c r="F150" s="85" t="s">
        <v>187</v>
      </c>
      <c r="G150" s="85" t="s">
        <v>188</v>
      </c>
      <c r="H150" s="85" t="s">
        <v>588</v>
      </c>
      <c r="I150" s="85" t="s">
        <v>589</v>
      </c>
    </row>
    <row r="151" spans="1:9" ht="13.5" customHeight="1" x14ac:dyDescent="0.2">
      <c r="A151" s="55">
        <f t="shared" si="2"/>
        <v>1302</v>
      </c>
      <c r="B151" s="84">
        <v>13</v>
      </c>
      <c r="C151" s="84">
        <v>1214630</v>
      </c>
      <c r="D151" s="85" t="s">
        <v>58</v>
      </c>
      <c r="E151" s="84">
        <v>2</v>
      </c>
      <c r="F151" s="85" t="s">
        <v>191</v>
      </c>
      <c r="G151" s="85" t="s">
        <v>590</v>
      </c>
      <c r="H151" s="85" t="s">
        <v>591</v>
      </c>
      <c r="I151" s="85" t="s">
        <v>592</v>
      </c>
    </row>
    <row r="152" spans="1:9" ht="13.5" customHeight="1" x14ac:dyDescent="0.2">
      <c r="A152" s="55">
        <f t="shared" si="2"/>
        <v>1303</v>
      </c>
      <c r="B152" s="84">
        <v>13</v>
      </c>
      <c r="C152" s="84">
        <v>1214630</v>
      </c>
      <c r="D152" s="85" t="s">
        <v>58</v>
      </c>
      <c r="E152" s="84">
        <v>3</v>
      </c>
      <c r="F152" s="85" t="s">
        <v>191</v>
      </c>
      <c r="G152" s="85" t="s">
        <v>593</v>
      </c>
      <c r="H152" s="85" t="s">
        <v>594</v>
      </c>
      <c r="I152" s="85" t="s">
        <v>595</v>
      </c>
    </row>
    <row r="153" spans="1:9" ht="13.5" customHeight="1" x14ac:dyDescent="0.2">
      <c r="A153" s="55">
        <f t="shared" si="2"/>
        <v>1304</v>
      </c>
      <c r="B153" s="84">
        <v>13</v>
      </c>
      <c r="C153" s="84">
        <v>1214630</v>
      </c>
      <c r="D153" s="85" t="s">
        <v>58</v>
      </c>
      <c r="E153" s="84">
        <v>4</v>
      </c>
      <c r="F153" s="85" t="s">
        <v>207</v>
      </c>
      <c r="G153" s="85" t="s">
        <v>596</v>
      </c>
      <c r="H153" s="85" t="s">
        <v>597</v>
      </c>
      <c r="I153" s="85" t="s">
        <v>598</v>
      </c>
    </row>
    <row r="154" spans="1:9" ht="13.5" customHeight="1" x14ac:dyDescent="0.2">
      <c r="A154" s="55">
        <f t="shared" si="2"/>
        <v>1305</v>
      </c>
      <c r="B154" s="84">
        <v>13</v>
      </c>
      <c r="C154" s="84">
        <v>1214630</v>
      </c>
      <c r="D154" s="85" t="s">
        <v>58</v>
      </c>
      <c r="E154" s="84">
        <v>5</v>
      </c>
      <c r="F154" s="85" t="s">
        <v>207</v>
      </c>
      <c r="G154" s="85" t="s">
        <v>599</v>
      </c>
      <c r="H154" s="85" t="s">
        <v>600</v>
      </c>
      <c r="I154" s="85" t="s">
        <v>601</v>
      </c>
    </row>
    <row r="155" spans="1:9" ht="13.5" customHeight="1" x14ac:dyDescent="0.2">
      <c r="A155" s="55">
        <f t="shared" si="2"/>
        <v>1306</v>
      </c>
      <c r="B155" s="84">
        <v>13</v>
      </c>
      <c r="C155" s="84">
        <v>1214630</v>
      </c>
      <c r="D155" s="85" t="s">
        <v>58</v>
      </c>
      <c r="E155" s="84">
        <v>6</v>
      </c>
      <c r="F155" s="85" t="s">
        <v>207</v>
      </c>
      <c r="G155" s="85" t="s">
        <v>456</v>
      </c>
      <c r="H155" s="85" t="s">
        <v>602</v>
      </c>
      <c r="I155" s="85" t="s">
        <v>603</v>
      </c>
    </row>
    <row r="156" spans="1:9" ht="13.5" customHeight="1" x14ac:dyDescent="0.2">
      <c r="A156" s="55">
        <f t="shared" si="2"/>
        <v>1307</v>
      </c>
      <c r="B156" s="84">
        <v>13</v>
      </c>
      <c r="C156" s="84">
        <v>1214630</v>
      </c>
      <c r="D156" s="85" t="s">
        <v>58</v>
      </c>
      <c r="E156" s="84">
        <v>7</v>
      </c>
      <c r="F156" s="85" t="s">
        <v>191</v>
      </c>
      <c r="G156" s="85" t="s">
        <v>604</v>
      </c>
      <c r="H156" s="85" t="s">
        <v>605</v>
      </c>
      <c r="I156" s="85" t="s">
        <v>606</v>
      </c>
    </row>
    <row r="157" spans="1:9" ht="13.5" customHeight="1" x14ac:dyDescent="0.2">
      <c r="A157" s="55">
        <f t="shared" si="2"/>
        <v>1308</v>
      </c>
      <c r="B157" s="84">
        <v>13</v>
      </c>
      <c r="C157" s="84">
        <v>1214630</v>
      </c>
      <c r="D157" s="85" t="s">
        <v>58</v>
      </c>
      <c r="E157" s="84">
        <v>8</v>
      </c>
      <c r="F157" s="85" t="s">
        <v>191</v>
      </c>
      <c r="G157" s="85" t="s">
        <v>607</v>
      </c>
      <c r="H157" s="85" t="s">
        <v>608</v>
      </c>
      <c r="I157" s="85" t="s">
        <v>609</v>
      </c>
    </row>
    <row r="158" spans="1:9" ht="13.5" customHeight="1" x14ac:dyDescent="0.2">
      <c r="A158" s="55">
        <f t="shared" si="2"/>
        <v>1401</v>
      </c>
      <c r="B158" s="84">
        <v>14</v>
      </c>
      <c r="C158" s="84">
        <v>1501443</v>
      </c>
      <c r="D158" s="85" t="s">
        <v>53</v>
      </c>
      <c r="E158" s="84">
        <v>1</v>
      </c>
      <c r="F158" s="85" t="s">
        <v>187</v>
      </c>
      <c r="G158" s="85" t="s">
        <v>188</v>
      </c>
      <c r="H158" s="85" t="s">
        <v>610</v>
      </c>
      <c r="I158" s="85" t="s">
        <v>611</v>
      </c>
    </row>
    <row r="159" spans="1:9" ht="13.5" customHeight="1" x14ac:dyDescent="0.2">
      <c r="A159" s="55">
        <f t="shared" si="2"/>
        <v>1402</v>
      </c>
      <c r="B159" s="84">
        <v>14</v>
      </c>
      <c r="C159" s="84">
        <v>1501443</v>
      </c>
      <c r="D159" s="85" t="s">
        <v>53</v>
      </c>
      <c r="E159" s="84">
        <v>2</v>
      </c>
      <c r="F159" s="85" t="s">
        <v>191</v>
      </c>
      <c r="G159" s="85" t="s">
        <v>612</v>
      </c>
      <c r="H159" s="85" t="s">
        <v>613</v>
      </c>
      <c r="I159" s="85" t="s">
        <v>614</v>
      </c>
    </row>
    <row r="160" spans="1:9" ht="13.5" customHeight="1" x14ac:dyDescent="0.2">
      <c r="A160" s="55">
        <f t="shared" si="2"/>
        <v>1403</v>
      </c>
      <c r="B160" s="84">
        <v>14</v>
      </c>
      <c r="C160" s="84">
        <v>1501443</v>
      </c>
      <c r="D160" s="85" t="s">
        <v>53</v>
      </c>
      <c r="E160" s="84">
        <v>3</v>
      </c>
      <c r="F160" s="85" t="s">
        <v>191</v>
      </c>
      <c r="G160" s="85" t="s">
        <v>456</v>
      </c>
      <c r="H160" s="85" t="s">
        <v>615</v>
      </c>
      <c r="I160" s="85" t="s">
        <v>616</v>
      </c>
    </row>
    <row r="161" spans="1:9" ht="13.5" customHeight="1" x14ac:dyDescent="0.2">
      <c r="A161" s="55">
        <f t="shared" si="2"/>
        <v>1404</v>
      </c>
      <c r="B161" s="84">
        <v>14</v>
      </c>
      <c r="C161" s="84">
        <v>1501443</v>
      </c>
      <c r="D161" s="85" t="s">
        <v>53</v>
      </c>
      <c r="E161" s="84">
        <v>4</v>
      </c>
      <c r="F161" s="85" t="s">
        <v>191</v>
      </c>
      <c r="G161" s="85" t="s">
        <v>617</v>
      </c>
      <c r="H161" s="85" t="s">
        <v>618</v>
      </c>
      <c r="I161" s="85" t="s">
        <v>619</v>
      </c>
    </row>
    <row r="162" spans="1:9" ht="13.5" customHeight="1" x14ac:dyDescent="0.2">
      <c r="A162" s="55">
        <f t="shared" si="2"/>
        <v>1405</v>
      </c>
      <c r="B162" s="84">
        <v>14</v>
      </c>
      <c r="C162" s="84">
        <v>1501443</v>
      </c>
      <c r="D162" s="85" t="s">
        <v>53</v>
      </c>
      <c r="E162" s="84">
        <v>5</v>
      </c>
      <c r="F162" s="85" t="s">
        <v>191</v>
      </c>
      <c r="G162" s="85" t="s">
        <v>620</v>
      </c>
      <c r="H162" s="85" t="s">
        <v>621</v>
      </c>
      <c r="I162" s="85" t="s">
        <v>622</v>
      </c>
    </row>
    <row r="163" spans="1:9" ht="13.5" customHeight="1" x14ac:dyDescent="0.2">
      <c r="A163" s="55">
        <f t="shared" si="2"/>
        <v>1406</v>
      </c>
      <c r="B163" s="84">
        <v>14</v>
      </c>
      <c r="C163" s="84">
        <v>1501443</v>
      </c>
      <c r="D163" s="85" t="s">
        <v>53</v>
      </c>
      <c r="E163" s="84">
        <v>6</v>
      </c>
      <c r="F163" s="85" t="s">
        <v>191</v>
      </c>
      <c r="G163" s="85" t="s">
        <v>623</v>
      </c>
      <c r="H163" s="85" t="s">
        <v>624</v>
      </c>
      <c r="I163" s="85" t="s">
        <v>625</v>
      </c>
    </row>
    <row r="164" spans="1:9" ht="13.5" customHeight="1" x14ac:dyDescent="0.2">
      <c r="A164" s="55">
        <f t="shared" si="2"/>
        <v>1407</v>
      </c>
      <c r="B164" s="84">
        <v>14</v>
      </c>
      <c r="C164" s="84">
        <v>1501443</v>
      </c>
      <c r="D164" s="85" t="s">
        <v>53</v>
      </c>
      <c r="E164" s="84">
        <v>7</v>
      </c>
      <c r="F164" s="85" t="s">
        <v>191</v>
      </c>
      <c r="G164" s="85" t="s">
        <v>626</v>
      </c>
      <c r="H164" s="85" t="s">
        <v>627</v>
      </c>
      <c r="I164" s="85" t="s">
        <v>628</v>
      </c>
    </row>
    <row r="165" spans="1:9" ht="13.5" customHeight="1" x14ac:dyDescent="0.2">
      <c r="A165" s="55">
        <f t="shared" si="2"/>
        <v>1408</v>
      </c>
      <c r="B165" s="84">
        <v>14</v>
      </c>
      <c r="C165" s="84">
        <v>1501443</v>
      </c>
      <c r="D165" s="85" t="s">
        <v>53</v>
      </c>
      <c r="E165" s="84">
        <v>8</v>
      </c>
      <c r="F165" s="85" t="s">
        <v>207</v>
      </c>
      <c r="G165" s="85" t="s">
        <v>629</v>
      </c>
      <c r="H165" s="85" t="s">
        <v>630</v>
      </c>
      <c r="I165" s="85" t="s">
        <v>631</v>
      </c>
    </row>
    <row r="166" spans="1:9" ht="13.5" customHeight="1" x14ac:dyDescent="0.2">
      <c r="A166" s="55">
        <f t="shared" si="2"/>
        <v>1409</v>
      </c>
      <c r="B166" s="84">
        <v>14</v>
      </c>
      <c r="C166" s="84">
        <v>1501443</v>
      </c>
      <c r="D166" s="85" t="s">
        <v>53</v>
      </c>
      <c r="E166" s="84">
        <v>9</v>
      </c>
      <c r="F166" s="85" t="s">
        <v>207</v>
      </c>
      <c r="G166" s="85" t="s">
        <v>632</v>
      </c>
      <c r="H166" s="85" t="s">
        <v>627</v>
      </c>
      <c r="I166" s="85" t="s">
        <v>616</v>
      </c>
    </row>
    <row r="167" spans="1:9" ht="13.5" customHeight="1" x14ac:dyDescent="0.2">
      <c r="A167" s="55">
        <f t="shared" si="2"/>
        <v>1410</v>
      </c>
      <c r="B167" s="84">
        <v>14</v>
      </c>
      <c r="C167" s="84">
        <v>1501443</v>
      </c>
      <c r="D167" s="85" t="s">
        <v>53</v>
      </c>
      <c r="E167" s="84">
        <v>10</v>
      </c>
      <c r="F167" s="85" t="s">
        <v>207</v>
      </c>
      <c r="G167" s="85" t="s">
        <v>633</v>
      </c>
      <c r="H167" s="85" t="s">
        <v>634</v>
      </c>
      <c r="I167" s="85" t="s">
        <v>635</v>
      </c>
    </row>
    <row r="168" spans="1:9" ht="13.5" customHeight="1" x14ac:dyDescent="0.2">
      <c r="A168" s="55">
        <f t="shared" si="2"/>
        <v>1411</v>
      </c>
      <c r="B168" s="84">
        <v>14</v>
      </c>
      <c r="C168" s="84">
        <v>1501443</v>
      </c>
      <c r="D168" s="85" t="s">
        <v>53</v>
      </c>
      <c r="E168" s="84">
        <v>11</v>
      </c>
      <c r="F168" s="85" t="s">
        <v>191</v>
      </c>
      <c r="G168" s="85" t="s">
        <v>612</v>
      </c>
      <c r="H168" s="85" t="s">
        <v>636</v>
      </c>
      <c r="I168" s="85" t="s">
        <v>637</v>
      </c>
    </row>
    <row r="169" spans="1:9" ht="13.5" customHeight="1" x14ac:dyDescent="0.2">
      <c r="A169" s="55">
        <f t="shared" si="2"/>
        <v>1412</v>
      </c>
      <c r="B169" s="84">
        <v>14</v>
      </c>
      <c r="C169" s="84">
        <v>1501443</v>
      </c>
      <c r="D169" s="85" t="s">
        <v>53</v>
      </c>
      <c r="E169" s="84">
        <v>12</v>
      </c>
      <c r="F169" s="85" t="s">
        <v>187</v>
      </c>
      <c r="G169" s="85" t="s">
        <v>638</v>
      </c>
      <c r="H169" s="85" t="s">
        <v>639</v>
      </c>
      <c r="I169" s="85" t="s">
        <v>640</v>
      </c>
    </row>
    <row r="170" spans="1:9" ht="13.5" customHeight="1" x14ac:dyDescent="0.2">
      <c r="A170" s="55">
        <f t="shared" si="2"/>
        <v>1413</v>
      </c>
      <c r="B170" s="84">
        <v>14</v>
      </c>
      <c r="C170" s="84">
        <v>1501443</v>
      </c>
      <c r="D170" s="85" t="s">
        <v>53</v>
      </c>
      <c r="E170" s="84">
        <v>13</v>
      </c>
      <c r="F170" s="85" t="s">
        <v>187</v>
      </c>
      <c r="G170" s="85" t="s">
        <v>641</v>
      </c>
      <c r="H170" s="85" t="s">
        <v>642</v>
      </c>
      <c r="I170" s="85" t="s">
        <v>643</v>
      </c>
    </row>
    <row r="171" spans="1:9" ht="13.5" customHeight="1" x14ac:dyDescent="0.2">
      <c r="A171" s="55">
        <f t="shared" si="2"/>
        <v>1414</v>
      </c>
      <c r="B171" s="84">
        <v>14</v>
      </c>
      <c r="C171" s="84">
        <v>1501443</v>
      </c>
      <c r="D171" s="85" t="s">
        <v>53</v>
      </c>
      <c r="E171" s="84">
        <v>14</v>
      </c>
      <c r="F171" s="85" t="s">
        <v>197</v>
      </c>
      <c r="G171" s="85" t="s">
        <v>644</v>
      </c>
      <c r="H171" s="85" t="s">
        <v>645</v>
      </c>
      <c r="I171" s="85" t="s">
        <v>269</v>
      </c>
    </row>
    <row r="172" spans="1:9" ht="13.5" customHeight="1" x14ac:dyDescent="0.2">
      <c r="A172" s="55">
        <f t="shared" si="2"/>
        <v>1501</v>
      </c>
      <c r="B172" s="84">
        <v>15</v>
      </c>
      <c r="C172" s="84">
        <v>201450</v>
      </c>
      <c r="D172" s="85" t="s">
        <v>45</v>
      </c>
      <c r="E172" s="84">
        <v>1</v>
      </c>
      <c r="F172" s="85" t="s">
        <v>187</v>
      </c>
      <c r="G172" s="85" t="s">
        <v>188</v>
      </c>
      <c r="H172" s="85" t="s">
        <v>646</v>
      </c>
      <c r="I172" s="85" t="s">
        <v>647</v>
      </c>
    </row>
    <row r="173" spans="1:9" ht="13.5" customHeight="1" x14ac:dyDescent="0.2">
      <c r="A173" s="55">
        <f t="shared" si="2"/>
        <v>1502</v>
      </c>
      <c r="B173" s="84">
        <v>15</v>
      </c>
      <c r="C173" s="84">
        <v>201450</v>
      </c>
      <c r="D173" s="85" t="s">
        <v>45</v>
      </c>
      <c r="E173" s="84">
        <v>2</v>
      </c>
      <c r="F173" s="85" t="s">
        <v>187</v>
      </c>
      <c r="G173" s="85" t="s">
        <v>648</v>
      </c>
      <c r="H173" s="85" t="s">
        <v>649</v>
      </c>
      <c r="I173" s="85" t="s">
        <v>650</v>
      </c>
    </row>
    <row r="174" spans="1:9" ht="13.5" customHeight="1" x14ac:dyDescent="0.2">
      <c r="A174" s="55">
        <f t="shared" si="2"/>
        <v>1503</v>
      </c>
      <c r="B174" s="84">
        <v>15</v>
      </c>
      <c r="C174" s="84">
        <v>201450</v>
      </c>
      <c r="D174" s="85" t="s">
        <v>45</v>
      </c>
      <c r="E174" s="84">
        <v>3</v>
      </c>
      <c r="F174" s="85" t="s">
        <v>187</v>
      </c>
      <c r="G174" s="85" t="s">
        <v>651</v>
      </c>
      <c r="H174" s="85" t="s">
        <v>652</v>
      </c>
      <c r="I174" s="85" t="s">
        <v>653</v>
      </c>
    </row>
    <row r="175" spans="1:9" ht="13.5" customHeight="1" x14ac:dyDescent="0.2">
      <c r="A175" s="55">
        <f t="shared" si="2"/>
        <v>1504</v>
      </c>
      <c r="B175" s="84">
        <v>15</v>
      </c>
      <c r="C175" s="84">
        <v>201450</v>
      </c>
      <c r="D175" s="85" t="s">
        <v>45</v>
      </c>
      <c r="E175" s="84">
        <v>4</v>
      </c>
      <c r="F175" s="85" t="s">
        <v>191</v>
      </c>
      <c r="G175" s="85" t="s">
        <v>654</v>
      </c>
      <c r="H175" s="85" t="s">
        <v>655</v>
      </c>
      <c r="I175" s="85" t="s">
        <v>656</v>
      </c>
    </row>
    <row r="176" spans="1:9" ht="13.5" customHeight="1" x14ac:dyDescent="0.2">
      <c r="A176" s="55">
        <f t="shared" si="2"/>
        <v>1505</v>
      </c>
      <c r="B176" s="84">
        <v>15</v>
      </c>
      <c r="C176" s="84">
        <v>201450</v>
      </c>
      <c r="D176" s="85" t="s">
        <v>45</v>
      </c>
      <c r="E176" s="84">
        <v>5</v>
      </c>
      <c r="F176" s="85" t="s">
        <v>191</v>
      </c>
      <c r="G176" s="85" t="s">
        <v>496</v>
      </c>
      <c r="H176" s="85" t="s">
        <v>657</v>
      </c>
      <c r="I176" s="85" t="s">
        <v>658</v>
      </c>
    </row>
    <row r="177" spans="1:9" ht="13.5" customHeight="1" x14ac:dyDescent="0.2">
      <c r="A177" s="55">
        <f t="shared" si="2"/>
        <v>1506</v>
      </c>
      <c r="B177" s="84">
        <v>15</v>
      </c>
      <c r="C177" s="84">
        <v>201450</v>
      </c>
      <c r="D177" s="85" t="s">
        <v>45</v>
      </c>
      <c r="E177" s="84">
        <v>6</v>
      </c>
      <c r="F177" s="85" t="s">
        <v>191</v>
      </c>
      <c r="G177" s="85" t="s">
        <v>659</v>
      </c>
      <c r="H177" s="85" t="s">
        <v>660</v>
      </c>
      <c r="I177" s="85" t="s">
        <v>661</v>
      </c>
    </row>
    <row r="178" spans="1:9" ht="13.5" customHeight="1" x14ac:dyDescent="0.2">
      <c r="A178" s="55">
        <f t="shared" si="2"/>
        <v>1507</v>
      </c>
      <c r="B178" s="84">
        <v>15</v>
      </c>
      <c r="C178" s="84">
        <v>201450</v>
      </c>
      <c r="D178" s="85" t="s">
        <v>45</v>
      </c>
      <c r="E178" s="84">
        <v>7</v>
      </c>
      <c r="F178" s="85" t="s">
        <v>191</v>
      </c>
      <c r="G178" s="85" t="s">
        <v>662</v>
      </c>
      <c r="H178" s="85" t="s">
        <v>663</v>
      </c>
      <c r="I178" s="85" t="s">
        <v>664</v>
      </c>
    </row>
    <row r="179" spans="1:9" ht="13.5" customHeight="1" x14ac:dyDescent="0.2">
      <c r="A179" s="55">
        <f t="shared" si="2"/>
        <v>1508</v>
      </c>
      <c r="B179" s="84">
        <v>15</v>
      </c>
      <c r="C179" s="84">
        <v>201450</v>
      </c>
      <c r="D179" s="85" t="s">
        <v>45</v>
      </c>
      <c r="E179" s="84">
        <v>8</v>
      </c>
      <c r="F179" s="85" t="s">
        <v>191</v>
      </c>
      <c r="G179" s="85" t="s">
        <v>665</v>
      </c>
      <c r="H179" s="85" t="s">
        <v>666</v>
      </c>
      <c r="I179" s="85" t="s">
        <v>667</v>
      </c>
    </row>
    <row r="180" spans="1:9" ht="13.5" customHeight="1" x14ac:dyDescent="0.2">
      <c r="A180" s="55">
        <f t="shared" si="2"/>
        <v>1509</v>
      </c>
      <c r="B180" s="84">
        <v>15</v>
      </c>
      <c r="C180" s="84">
        <v>201450</v>
      </c>
      <c r="D180" s="85" t="s">
        <v>45</v>
      </c>
      <c r="E180" s="84">
        <v>9</v>
      </c>
      <c r="F180" s="85" t="s">
        <v>207</v>
      </c>
      <c r="G180" s="85" t="s">
        <v>629</v>
      </c>
      <c r="H180" s="85" t="s">
        <v>668</v>
      </c>
      <c r="I180" s="85" t="s">
        <v>510</v>
      </c>
    </row>
    <row r="181" spans="1:9" ht="13.5" customHeight="1" x14ac:dyDescent="0.2">
      <c r="A181" s="55">
        <f t="shared" si="2"/>
        <v>1510</v>
      </c>
      <c r="B181" s="84">
        <v>15</v>
      </c>
      <c r="C181" s="84">
        <v>201450</v>
      </c>
      <c r="D181" s="85" t="s">
        <v>45</v>
      </c>
      <c r="E181" s="84">
        <v>10</v>
      </c>
      <c r="F181" s="85" t="s">
        <v>207</v>
      </c>
      <c r="G181" s="85" t="s">
        <v>669</v>
      </c>
      <c r="H181" s="85" t="s">
        <v>670</v>
      </c>
      <c r="I181" s="85" t="s">
        <v>671</v>
      </c>
    </row>
    <row r="182" spans="1:9" ht="13.5" customHeight="1" x14ac:dyDescent="0.2">
      <c r="A182" s="55">
        <f t="shared" si="2"/>
        <v>1511</v>
      </c>
      <c r="B182" s="84">
        <v>15</v>
      </c>
      <c r="C182" s="84">
        <v>201450</v>
      </c>
      <c r="D182" s="85" t="s">
        <v>45</v>
      </c>
      <c r="E182" s="84">
        <v>11</v>
      </c>
      <c r="F182" s="85" t="s">
        <v>197</v>
      </c>
      <c r="G182" s="85" t="s">
        <v>672</v>
      </c>
      <c r="H182" s="85" t="s">
        <v>673</v>
      </c>
      <c r="I182" s="85" t="s">
        <v>228</v>
      </c>
    </row>
    <row r="183" spans="1:9" ht="13.5" customHeight="1" x14ac:dyDescent="0.2">
      <c r="A183" s="55">
        <f t="shared" si="2"/>
        <v>1512</v>
      </c>
      <c r="B183" s="84">
        <v>15</v>
      </c>
      <c r="C183" s="84">
        <v>201450</v>
      </c>
      <c r="D183" s="85" t="s">
        <v>45</v>
      </c>
      <c r="E183" s="84">
        <v>12</v>
      </c>
      <c r="F183" s="85" t="s">
        <v>197</v>
      </c>
      <c r="G183" s="85" t="s">
        <v>672</v>
      </c>
      <c r="H183" s="85" t="s">
        <v>673</v>
      </c>
      <c r="I183" s="85" t="s">
        <v>228</v>
      </c>
    </row>
    <row r="184" spans="1:9" ht="13.5" customHeight="1" x14ac:dyDescent="0.2">
      <c r="A184" s="55">
        <f t="shared" si="2"/>
        <v>1513</v>
      </c>
      <c r="B184" s="84">
        <v>15</v>
      </c>
      <c r="C184" s="84">
        <v>201450</v>
      </c>
      <c r="D184" s="85" t="s">
        <v>45</v>
      </c>
      <c r="E184" s="84">
        <v>13</v>
      </c>
      <c r="F184" s="85" t="s">
        <v>197</v>
      </c>
      <c r="G184" s="85" t="s">
        <v>674</v>
      </c>
      <c r="H184" s="85" t="s">
        <v>675</v>
      </c>
      <c r="I184" s="85" t="s">
        <v>293</v>
      </c>
    </row>
    <row r="185" spans="1:9" ht="13.5" customHeight="1" x14ac:dyDescent="0.2">
      <c r="A185" s="55">
        <f t="shared" si="2"/>
        <v>1514</v>
      </c>
      <c r="B185" s="84">
        <v>15</v>
      </c>
      <c r="C185" s="84">
        <v>201450</v>
      </c>
      <c r="D185" s="85" t="s">
        <v>45</v>
      </c>
      <c r="E185" s="84">
        <v>14</v>
      </c>
      <c r="F185" s="85" t="s">
        <v>197</v>
      </c>
      <c r="G185" s="85" t="s">
        <v>676</v>
      </c>
      <c r="H185" s="85" t="s">
        <v>677</v>
      </c>
      <c r="I185" s="85" t="s">
        <v>678</v>
      </c>
    </row>
    <row r="186" spans="1:9" ht="13.5" customHeight="1" x14ac:dyDescent="0.2">
      <c r="A186" s="55">
        <f t="shared" si="2"/>
        <v>1601</v>
      </c>
      <c r="B186" s="84">
        <v>16</v>
      </c>
      <c r="C186" s="84">
        <v>712292</v>
      </c>
      <c r="D186" s="85" t="s">
        <v>54</v>
      </c>
      <c r="E186" s="84">
        <v>1</v>
      </c>
      <c r="F186" s="85" t="s">
        <v>187</v>
      </c>
      <c r="G186" s="85" t="s">
        <v>188</v>
      </c>
      <c r="H186" s="85" t="s">
        <v>679</v>
      </c>
      <c r="I186" s="85" t="s">
        <v>293</v>
      </c>
    </row>
    <row r="187" spans="1:9" ht="13.5" customHeight="1" x14ac:dyDescent="0.2">
      <c r="A187" s="55">
        <f t="shared" si="2"/>
        <v>1602</v>
      </c>
      <c r="B187" s="84">
        <v>16</v>
      </c>
      <c r="C187" s="84">
        <v>712292</v>
      </c>
      <c r="D187" s="85" t="s">
        <v>54</v>
      </c>
      <c r="E187" s="84">
        <v>2</v>
      </c>
      <c r="F187" s="85" t="s">
        <v>187</v>
      </c>
      <c r="G187" s="85" t="s">
        <v>680</v>
      </c>
      <c r="H187" s="85" t="s">
        <v>681</v>
      </c>
      <c r="I187" s="85" t="s">
        <v>293</v>
      </c>
    </row>
    <row r="188" spans="1:9" ht="13.5" customHeight="1" x14ac:dyDescent="0.2">
      <c r="A188" s="55">
        <f t="shared" si="2"/>
        <v>1603</v>
      </c>
      <c r="B188" s="84">
        <v>16</v>
      </c>
      <c r="C188" s="84">
        <v>712292</v>
      </c>
      <c r="D188" s="85" t="s">
        <v>54</v>
      </c>
      <c r="E188" s="84">
        <v>3</v>
      </c>
      <c r="F188" s="85" t="s">
        <v>187</v>
      </c>
      <c r="G188" s="85" t="s">
        <v>682</v>
      </c>
      <c r="H188" s="85" t="s">
        <v>683</v>
      </c>
      <c r="I188" s="85" t="s">
        <v>684</v>
      </c>
    </row>
    <row r="189" spans="1:9" ht="13.5" customHeight="1" x14ac:dyDescent="0.2">
      <c r="A189" s="55">
        <f t="shared" si="2"/>
        <v>1604</v>
      </c>
      <c r="B189" s="84">
        <v>16</v>
      </c>
      <c r="C189" s="84">
        <v>712292</v>
      </c>
      <c r="D189" s="85" t="s">
        <v>54</v>
      </c>
      <c r="E189" s="84">
        <v>4</v>
      </c>
      <c r="F189" s="85" t="s">
        <v>207</v>
      </c>
      <c r="G189" s="85" t="s">
        <v>685</v>
      </c>
      <c r="H189" s="85" t="s">
        <v>686</v>
      </c>
      <c r="I189" s="85" t="s">
        <v>687</v>
      </c>
    </row>
    <row r="190" spans="1:9" ht="13.5" customHeight="1" x14ac:dyDescent="0.2">
      <c r="A190" s="55">
        <f t="shared" si="2"/>
        <v>1605</v>
      </c>
      <c r="B190" s="84">
        <v>16</v>
      </c>
      <c r="C190" s="84">
        <v>712292</v>
      </c>
      <c r="D190" s="85" t="s">
        <v>54</v>
      </c>
      <c r="E190" s="84">
        <v>5</v>
      </c>
      <c r="F190" s="85" t="s">
        <v>207</v>
      </c>
      <c r="G190" s="85" t="s">
        <v>688</v>
      </c>
      <c r="H190" s="85" t="s">
        <v>689</v>
      </c>
      <c r="I190" s="85" t="s">
        <v>690</v>
      </c>
    </row>
    <row r="191" spans="1:9" ht="13.5" customHeight="1" x14ac:dyDescent="0.2">
      <c r="A191" s="55">
        <f t="shared" si="2"/>
        <v>1606</v>
      </c>
      <c r="B191" s="84">
        <v>16</v>
      </c>
      <c r="C191" s="84">
        <v>712292</v>
      </c>
      <c r="D191" s="85" t="s">
        <v>54</v>
      </c>
      <c r="E191" s="84">
        <v>6</v>
      </c>
      <c r="F191" s="85" t="s">
        <v>207</v>
      </c>
      <c r="G191" s="85" t="s">
        <v>691</v>
      </c>
      <c r="H191" s="85" t="s">
        <v>692</v>
      </c>
      <c r="I191" s="85" t="s">
        <v>693</v>
      </c>
    </row>
    <row r="192" spans="1:9" ht="13.5" customHeight="1" x14ac:dyDescent="0.2">
      <c r="A192" s="55">
        <f t="shared" si="2"/>
        <v>1607</v>
      </c>
      <c r="B192" s="84">
        <v>16</v>
      </c>
      <c r="C192" s="84">
        <v>712292</v>
      </c>
      <c r="D192" s="85" t="s">
        <v>54</v>
      </c>
      <c r="E192" s="84">
        <v>7</v>
      </c>
      <c r="F192" s="85" t="s">
        <v>207</v>
      </c>
      <c r="G192" s="85" t="s">
        <v>694</v>
      </c>
      <c r="H192" s="85" t="s">
        <v>695</v>
      </c>
      <c r="I192" s="85" t="s">
        <v>687</v>
      </c>
    </row>
    <row r="193" spans="1:9" ht="13.5" customHeight="1" x14ac:dyDescent="0.2">
      <c r="A193" s="55">
        <f t="shared" si="2"/>
        <v>1608</v>
      </c>
      <c r="B193" s="84">
        <v>16</v>
      </c>
      <c r="C193" s="84">
        <v>712292</v>
      </c>
      <c r="D193" s="85" t="s">
        <v>54</v>
      </c>
      <c r="E193" s="84">
        <v>8</v>
      </c>
      <c r="F193" s="85" t="s">
        <v>197</v>
      </c>
      <c r="G193" s="85" t="s">
        <v>696</v>
      </c>
      <c r="H193" s="85" t="s">
        <v>697</v>
      </c>
      <c r="I193" s="85" t="s">
        <v>698</v>
      </c>
    </row>
    <row r="194" spans="1:9" ht="13.5" customHeight="1" x14ac:dyDescent="0.2">
      <c r="A194" s="55">
        <f t="shared" si="2"/>
        <v>1609</v>
      </c>
      <c r="B194" s="84">
        <v>16</v>
      </c>
      <c r="C194" s="84">
        <v>712292</v>
      </c>
      <c r="D194" s="85" t="s">
        <v>54</v>
      </c>
      <c r="E194" s="84">
        <v>9</v>
      </c>
      <c r="F194" s="85" t="s">
        <v>197</v>
      </c>
      <c r="G194" s="85" t="s">
        <v>685</v>
      </c>
      <c r="H194" s="85" t="s">
        <v>699</v>
      </c>
      <c r="I194" s="85" t="s">
        <v>700</v>
      </c>
    </row>
    <row r="195" spans="1:9" ht="13.5" customHeight="1" x14ac:dyDescent="0.2">
      <c r="A195" s="55">
        <f t="shared" si="2"/>
        <v>1610</v>
      </c>
      <c r="B195" s="84">
        <v>16</v>
      </c>
      <c r="C195" s="84">
        <v>712292</v>
      </c>
      <c r="D195" s="85" t="s">
        <v>54</v>
      </c>
      <c r="E195" s="84">
        <v>10</v>
      </c>
      <c r="F195" s="85" t="s">
        <v>197</v>
      </c>
      <c r="G195" s="85" t="s">
        <v>685</v>
      </c>
      <c r="H195" s="85" t="s">
        <v>701</v>
      </c>
      <c r="I195" s="85" t="s">
        <v>702</v>
      </c>
    </row>
    <row r="196" spans="1:9" ht="13.5" customHeight="1" x14ac:dyDescent="0.2">
      <c r="A196" s="55">
        <f t="shared" ref="A196:A259" si="3">B196*100+E196</f>
        <v>1611</v>
      </c>
      <c r="B196" s="84">
        <v>16</v>
      </c>
      <c r="C196" s="84">
        <v>712292</v>
      </c>
      <c r="D196" s="85" t="s">
        <v>54</v>
      </c>
      <c r="E196" s="84">
        <v>11</v>
      </c>
      <c r="F196" s="85" t="s">
        <v>191</v>
      </c>
      <c r="G196" s="85" t="s">
        <v>703</v>
      </c>
      <c r="H196" s="85" t="s">
        <v>704</v>
      </c>
      <c r="I196" s="85" t="s">
        <v>705</v>
      </c>
    </row>
    <row r="197" spans="1:9" ht="13.5" customHeight="1" x14ac:dyDescent="0.2">
      <c r="A197" s="55">
        <f t="shared" si="3"/>
        <v>1612</v>
      </c>
      <c r="B197" s="84">
        <v>16</v>
      </c>
      <c r="C197" s="84">
        <v>712292</v>
      </c>
      <c r="D197" s="85" t="s">
        <v>54</v>
      </c>
      <c r="E197" s="84">
        <v>12</v>
      </c>
      <c r="F197" s="85" t="s">
        <v>377</v>
      </c>
      <c r="G197" s="85" t="s">
        <v>703</v>
      </c>
      <c r="H197" s="85" t="s">
        <v>706</v>
      </c>
      <c r="I197" s="85" t="s">
        <v>707</v>
      </c>
    </row>
    <row r="198" spans="1:9" ht="13.5" customHeight="1" x14ac:dyDescent="0.2">
      <c r="A198" s="55">
        <f t="shared" si="3"/>
        <v>1613</v>
      </c>
      <c r="B198" s="84">
        <v>16</v>
      </c>
      <c r="C198" s="84">
        <v>712292</v>
      </c>
      <c r="D198" s="85" t="s">
        <v>54</v>
      </c>
      <c r="E198" s="84">
        <v>13</v>
      </c>
      <c r="F198" s="85" t="s">
        <v>191</v>
      </c>
      <c r="G198" s="85" t="s">
        <v>703</v>
      </c>
      <c r="H198" s="85" t="s">
        <v>708</v>
      </c>
      <c r="I198" s="85" t="s">
        <v>709</v>
      </c>
    </row>
    <row r="199" spans="1:9" ht="13.5" customHeight="1" x14ac:dyDescent="0.2">
      <c r="A199" s="55">
        <f t="shared" si="3"/>
        <v>1614</v>
      </c>
      <c r="B199" s="84">
        <v>16</v>
      </c>
      <c r="C199" s="84">
        <v>712292</v>
      </c>
      <c r="D199" s="85" t="s">
        <v>54</v>
      </c>
      <c r="E199" s="84">
        <v>14</v>
      </c>
      <c r="F199" s="85" t="s">
        <v>191</v>
      </c>
      <c r="G199" s="85" t="s">
        <v>710</v>
      </c>
      <c r="H199" s="85" t="s">
        <v>711</v>
      </c>
      <c r="I199" s="85" t="s">
        <v>712</v>
      </c>
    </row>
    <row r="200" spans="1:9" ht="13.5" customHeight="1" x14ac:dyDescent="0.2">
      <c r="A200" s="55">
        <f t="shared" si="3"/>
        <v>1615</v>
      </c>
      <c r="B200" s="84">
        <v>16</v>
      </c>
      <c r="C200" s="84">
        <v>712292</v>
      </c>
      <c r="D200" s="85" t="s">
        <v>54</v>
      </c>
      <c r="E200" s="84">
        <v>15</v>
      </c>
      <c r="F200" s="85" t="s">
        <v>191</v>
      </c>
      <c r="G200" s="85" t="s">
        <v>713</v>
      </c>
      <c r="H200" s="85" t="s">
        <v>714</v>
      </c>
      <c r="I200" s="85" t="s">
        <v>715</v>
      </c>
    </row>
    <row r="201" spans="1:9" ht="13.5" customHeight="1" x14ac:dyDescent="0.2">
      <c r="A201" s="55">
        <f t="shared" si="3"/>
        <v>1616</v>
      </c>
      <c r="B201" s="84">
        <v>16</v>
      </c>
      <c r="C201" s="84">
        <v>712292</v>
      </c>
      <c r="D201" s="85" t="s">
        <v>54</v>
      </c>
      <c r="E201" s="84">
        <v>16</v>
      </c>
      <c r="F201" s="85" t="s">
        <v>191</v>
      </c>
      <c r="G201" s="85" t="s">
        <v>703</v>
      </c>
      <c r="H201" s="85" t="s">
        <v>716</v>
      </c>
      <c r="I201" s="85" t="s">
        <v>717</v>
      </c>
    </row>
    <row r="202" spans="1:9" ht="13.5" customHeight="1" x14ac:dyDescent="0.2">
      <c r="A202" s="55">
        <f t="shared" si="3"/>
        <v>1617</v>
      </c>
      <c r="B202" s="84">
        <v>16</v>
      </c>
      <c r="C202" s="84">
        <v>712292</v>
      </c>
      <c r="D202" s="85" t="s">
        <v>54</v>
      </c>
      <c r="E202" s="84">
        <v>17</v>
      </c>
      <c r="F202" s="85" t="s">
        <v>191</v>
      </c>
      <c r="G202" s="85" t="s">
        <v>718</v>
      </c>
      <c r="H202" s="85" t="s">
        <v>719</v>
      </c>
      <c r="I202" s="85" t="s">
        <v>720</v>
      </c>
    </row>
    <row r="203" spans="1:9" ht="13.5" customHeight="1" x14ac:dyDescent="0.2">
      <c r="A203" s="55">
        <f t="shared" si="3"/>
        <v>1701</v>
      </c>
      <c r="B203" s="84">
        <v>17</v>
      </c>
      <c r="C203" s="84">
        <v>210443</v>
      </c>
      <c r="D203" s="85" t="s">
        <v>50</v>
      </c>
      <c r="E203" s="84">
        <v>1</v>
      </c>
      <c r="F203" s="85" t="s">
        <v>187</v>
      </c>
      <c r="G203" s="85" t="s">
        <v>188</v>
      </c>
      <c r="H203" s="85" t="s">
        <v>721</v>
      </c>
      <c r="I203" s="85" t="s">
        <v>269</v>
      </c>
    </row>
    <row r="204" spans="1:9" ht="13.5" customHeight="1" x14ac:dyDescent="0.2">
      <c r="A204" s="55">
        <f t="shared" si="3"/>
        <v>1702</v>
      </c>
      <c r="B204" s="84">
        <v>17</v>
      </c>
      <c r="C204" s="84">
        <v>210443</v>
      </c>
      <c r="D204" s="85" t="s">
        <v>50</v>
      </c>
      <c r="E204" s="84">
        <v>2</v>
      </c>
      <c r="F204" s="85" t="s">
        <v>191</v>
      </c>
      <c r="G204" s="85" t="s">
        <v>722</v>
      </c>
      <c r="H204" s="85" t="s">
        <v>723</v>
      </c>
      <c r="I204" s="85" t="s">
        <v>724</v>
      </c>
    </row>
    <row r="205" spans="1:9" ht="13.5" customHeight="1" x14ac:dyDescent="0.2">
      <c r="A205" s="55">
        <f t="shared" si="3"/>
        <v>1703</v>
      </c>
      <c r="B205" s="84">
        <v>17</v>
      </c>
      <c r="C205" s="84">
        <v>210443</v>
      </c>
      <c r="D205" s="85" t="s">
        <v>50</v>
      </c>
      <c r="E205" s="84">
        <v>3</v>
      </c>
      <c r="F205" s="85" t="s">
        <v>191</v>
      </c>
      <c r="G205" s="85" t="s">
        <v>725</v>
      </c>
      <c r="H205" s="85" t="s">
        <v>726</v>
      </c>
      <c r="I205" s="85" t="s">
        <v>727</v>
      </c>
    </row>
    <row r="206" spans="1:9" ht="13.5" customHeight="1" x14ac:dyDescent="0.2">
      <c r="A206" s="55">
        <f t="shared" si="3"/>
        <v>1704</v>
      </c>
      <c r="B206" s="84">
        <v>17</v>
      </c>
      <c r="C206" s="84">
        <v>210443</v>
      </c>
      <c r="D206" s="85" t="s">
        <v>50</v>
      </c>
      <c r="E206" s="84">
        <v>4</v>
      </c>
      <c r="F206" s="85" t="s">
        <v>207</v>
      </c>
      <c r="G206" s="85" t="s">
        <v>728</v>
      </c>
      <c r="H206" s="85" t="s">
        <v>729</v>
      </c>
      <c r="I206" s="85" t="s">
        <v>730</v>
      </c>
    </row>
    <row r="207" spans="1:9" ht="13.5" customHeight="1" x14ac:dyDescent="0.2">
      <c r="A207" s="55">
        <f t="shared" si="3"/>
        <v>1705</v>
      </c>
      <c r="B207" s="84">
        <v>17</v>
      </c>
      <c r="C207" s="84">
        <v>210443</v>
      </c>
      <c r="D207" s="85" t="s">
        <v>50</v>
      </c>
      <c r="E207" s="84">
        <v>5</v>
      </c>
      <c r="F207" s="85" t="s">
        <v>207</v>
      </c>
      <c r="G207" s="85" t="s">
        <v>731</v>
      </c>
      <c r="H207" s="85" t="s">
        <v>732</v>
      </c>
      <c r="I207" s="85" t="s">
        <v>733</v>
      </c>
    </row>
    <row r="208" spans="1:9" ht="13.5" customHeight="1" x14ac:dyDescent="0.2">
      <c r="A208" s="55">
        <f t="shared" si="3"/>
        <v>1706</v>
      </c>
      <c r="B208" s="84">
        <v>17</v>
      </c>
      <c r="C208" s="84">
        <v>210443</v>
      </c>
      <c r="D208" s="85" t="s">
        <v>50</v>
      </c>
      <c r="E208" s="84">
        <v>6</v>
      </c>
      <c r="F208" s="85" t="s">
        <v>207</v>
      </c>
      <c r="G208" s="85" t="s">
        <v>734</v>
      </c>
      <c r="H208" s="85" t="s">
        <v>735</v>
      </c>
      <c r="I208" s="85" t="s">
        <v>733</v>
      </c>
    </row>
    <row r="209" spans="1:9" ht="13.5" customHeight="1" x14ac:dyDescent="0.2">
      <c r="A209" s="55">
        <f t="shared" si="3"/>
        <v>1707</v>
      </c>
      <c r="B209" s="84">
        <v>17</v>
      </c>
      <c r="C209" s="84">
        <v>210443</v>
      </c>
      <c r="D209" s="85" t="s">
        <v>50</v>
      </c>
      <c r="E209" s="84">
        <v>7</v>
      </c>
      <c r="F209" s="85" t="s">
        <v>207</v>
      </c>
      <c r="G209" s="85" t="s">
        <v>293</v>
      </c>
      <c r="H209" s="85" t="s">
        <v>736</v>
      </c>
      <c r="I209" s="85" t="s">
        <v>737</v>
      </c>
    </row>
    <row r="210" spans="1:9" ht="13.5" customHeight="1" x14ac:dyDescent="0.2">
      <c r="A210" s="55">
        <f t="shared" si="3"/>
        <v>1708</v>
      </c>
      <c r="B210" s="84">
        <v>17</v>
      </c>
      <c r="C210" s="84">
        <v>210443</v>
      </c>
      <c r="D210" s="85" t="s">
        <v>50</v>
      </c>
      <c r="E210" s="84">
        <v>8</v>
      </c>
      <c r="F210" s="85" t="s">
        <v>197</v>
      </c>
      <c r="G210" s="85" t="s">
        <v>734</v>
      </c>
      <c r="H210" s="85" t="s">
        <v>293</v>
      </c>
      <c r="I210" s="85" t="s">
        <v>293</v>
      </c>
    </row>
    <row r="211" spans="1:9" ht="13.5" customHeight="1" x14ac:dyDescent="0.2">
      <c r="A211" s="55">
        <f t="shared" si="3"/>
        <v>1709</v>
      </c>
      <c r="B211" s="84">
        <v>17</v>
      </c>
      <c r="C211" s="84">
        <v>210443</v>
      </c>
      <c r="D211" s="85" t="s">
        <v>50</v>
      </c>
      <c r="E211" s="84">
        <v>9</v>
      </c>
      <c r="F211" s="85" t="s">
        <v>207</v>
      </c>
      <c r="G211" s="85" t="s">
        <v>738</v>
      </c>
      <c r="H211" s="85" t="s">
        <v>739</v>
      </c>
      <c r="I211" s="85" t="s">
        <v>740</v>
      </c>
    </row>
    <row r="212" spans="1:9" ht="13.5" customHeight="1" x14ac:dyDescent="0.2">
      <c r="A212" s="55">
        <f t="shared" si="3"/>
        <v>1710</v>
      </c>
      <c r="B212" s="84">
        <v>17</v>
      </c>
      <c r="C212" s="84">
        <v>210443</v>
      </c>
      <c r="D212" s="85" t="s">
        <v>50</v>
      </c>
      <c r="E212" s="84">
        <v>10</v>
      </c>
      <c r="F212" s="85" t="s">
        <v>207</v>
      </c>
      <c r="G212" s="85" t="s">
        <v>738</v>
      </c>
      <c r="H212" s="85" t="s">
        <v>741</v>
      </c>
      <c r="I212" s="85" t="s">
        <v>742</v>
      </c>
    </row>
    <row r="213" spans="1:9" ht="13.5" customHeight="1" x14ac:dyDescent="0.2">
      <c r="A213" s="55">
        <f t="shared" si="3"/>
        <v>1711</v>
      </c>
      <c r="B213" s="84">
        <v>17</v>
      </c>
      <c r="C213" s="84">
        <v>210443</v>
      </c>
      <c r="D213" s="85" t="s">
        <v>50</v>
      </c>
      <c r="E213" s="84">
        <v>11</v>
      </c>
      <c r="F213" s="85" t="s">
        <v>197</v>
      </c>
      <c r="G213" s="85" t="s">
        <v>743</v>
      </c>
      <c r="H213" s="85" t="s">
        <v>744</v>
      </c>
      <c r="I213" s="85" t="s">
        <v>745</v>
      </c>
    </row>
    <row r="214" spans="1:9" ht="13.5" customHeight="1" x14ac:dyDescent="0.2">
      <c r="A214" s="55">
        <f t="shared" si="3"/>
        <v>1801</v>
      </c>
      <c r="B214" s="84">
        <v>18</v>
      </c>
      <c r="C214" s="84">
        <v>714317</v>
      </c>
      <c r="D214" s="85" t="s">
        <v>55</v>
      </c>
      <c r="E214" s="84">
        <v>1</v>
      </c>
      <c r="F214" s="85" t="s">
        <v>187</v>
      </c>
      <c r="G214" s="85" t="s">
        <v>188</v>
      </c>
      <c r="H214" s="85" t="s">
        <v>746</v>
      </c>
      <c r="I214" s="85" t="s">
        <v>747</v>
      </c>
    </row>
    <row r="215" spans="1:9" ht="13.5" customHeight="1" x14ac:dyDescent="0.2">
      <c r="A215" s="55">
        <f t="shared" si="3"/>
        <v>1802</v>
      </c>
      <c r="B215" s="84">
        <v>18</v>
      </c>
      <c r="C215" s="84">
        <v>714317</v>
      </c>
      <c r="D215" s="85" t="s">
        <v>55</v>
      </c>
      <c r="E215" s="84">
        <v>2</v>
      </c>
      <c r="F215" s="85" t="s">
        <v>191</v>
      </c>
      <c r="G215" s="85" t="s">
        <v>748</v>
      </c>
      <c r="H215" s="85" t="s">
        <v>749</v>
      </c>
      <c r="I215" s="85" t="s">
        <v>750</v>
      </c>
    </row>
    <row r="216" spans="1:9" ht="13.5" customHeight="1" x14ac:dyDescent="0.2">
      <c r="A216" s="55">
        <f t="shared" si="3"/>
        <v>1803</v>
      </c>
      <c r="B216" s="84">
        <v>18</v>
      </c>
      <c r="C216" s="84">
        <v>714317</v>
      </c>
      <c r="D216" s="85" t="s">
        <v>55</v>
      </c>
      <c r="E216" s="84">
        <v>3</v>
      </c>
      <c r="F216" s="85" t="s">
        <v>191</v>
      </c>
      <c r="G216" s="85" t="s">
        <v>751</v>
      </c>
      <c r="H216" s="85" t="s">
        <v>752</v>
      </c>
      <c r="I216" s="85" t="s">
        <v>753</v>
      </c>
    </row>
    <row r="217" spans="1:9" ht="13.5" customHeight="1" x14ac:dyDescent="0.2">
      <c r="A217" s="55">
        <f t="shared" si="3"/>
        <v>1804</v>
      </c>
      <c r="B217" s="84">
        <v>18</v>
      </c>
      <c r="C217" s="84">
        <v>714317</v>
      </c>
      <c r="D217" s="85" t="s">
        <v>55</v>
      </c>
      <c r="E217" s="84">
        <v>4</v>
      </c>
      <c r="F217" s="85" t="s">
        <v>191</v>
      </c>
      <c r="G217" s="85" t="s">
        <v>754</v>
      </c>
      <c r="H217" s="85" t="s">
        <v>755</v>
      </c>
      <c r="I217" s="85" t="s">
        <v>756</v>
      </c>
    </row>
    <row r="218" spans="1:9" ht="13.5" customHeight="1" x14ac:dyDescent="0.2">
      <c r="A218" s="55">
        <f t="shared" si="3"/>
        <v>1805</v>
      </c>
      <c r="B218" s="84">
        <v>18</v>
      </c>
      <c r="C218" s="84">
        <v>714317</v>
      </c>
      <c r="D218" s="85" t="s">
        <v>55</v>
      </c>
      <c r="E218" s="84">
        <v>5</v>
      </c>
      <c r="F218" s="85" t="s">
        <v>191</v>
      </c>
      <c r="G218" s="85" t="s">
        <v>757</v>
      </c>
      <c r="H218" s="85" t="s">
        <v>758</v>
      </c>
      <c r="I218" s="85" t="s">
        <v>759</v>
      </c>
    </row>
    <row r="219" spans="1:9" ht="13.5" customHeight="1" x14ac:dyDescent="0.2">
      <c r="A219" s="55">
        <f t="shared" si="3"/>
        <v>1806</v>
      </c>
      <c r="B219" s="84">
        <v>18</v>
      </c>
      <c r="C219" s="84">
        <v>714317</v>
      </c>
      <c r="D219" s="85" t="s">
        <v>55</v>
      </c>
      <c r="E219" s="84">
        <v>6</v>
      </c>
      <c r="F219" s="85" t="s">
        <v>207</v>
      </c>
      <c r="G219" s="85" t="s">
        <v>760</v>
      </c>
      <c r="H219" s="85" t="s">
        <v>761</v>
      </c>
      <c r="I219" s="85" t="s">
        <v>762</v>
      </c>
    </row>
    <row r="220" spans="1:9" ht="13.5" customHeight="1" x14ac:dyDescent="0.2">
      <c r="A220" s="55">
        <f t="shared" si="3"/>
        <v>1807</v>
      </c>
      <c r="B220" s="84">
        <v>18</v>
      </c>
      <c r="C220" s="84">
        <v>714317</v>
      </c>
      <c r="D220" s="85" t="s">
        <v>55</v>
      </c>
      <c r="E220" s="84">
        <v>7</v>
      </c>
      <c r="F220" s="85" t="s">
        <v>187</v>
      </c>
      <c r="G220" s="85" t="s">
        <v>763</v>
      </c>
      <c r="H220" s="85" t="s">
        <v>764</v>
      </c>
      <c r="I220" s="85" t="s">
        <v>765</v>
      </c>
    </row>
    <row r="221" spans="1:9" ht="13.5" customHeight="1" x14ac:dyDescent="0.2">
      <c r="A221" s="55">
        <f t="shared" si="3"/>
        <v>1808</v>
      </c>
      <c r="B221" s="84">
        <v>18</v>
      </c>
      <c r="C221" s="84">
        <v>714317</v>
      </c>
      <c r="D221" s="85" t="s">
        <v>55</v>
      </c>
      <c r="E221" s="84">
        <v>8</v>
      </c>
      <c r="F221" s="85" t="s">
        <v>197</v>
      </c>
      <c r="G221" s="85" t="s">
        <v>696</v>
      </c>
      <c r="H221" s="85" t="s">
        <v>766</v>
      </c>
      <c r="I221" s="85" t="s">
        <v>767</v>
      </c>
    </row>
    <row r="222" spans="1:9" ht="13.5" customHeight="1" x14ac:dyDescent="0.2">
      <c r="A222" s="55">
        <f t="shared" si="3"/>
        <v>1809</v>
      </c>
      <c r="B222" s="84">
        <v>18</v>
      </c>
      <c r="C222" s="84">
        <v>714317</v>
      </c>
      <c r="D222" s="85" t="s">
        <v>55</v>
      </c>
      <c r="E222" s="84">
        <v>9</v>
      </c>
      <c r="F222" s="85" t="s">
        <v>197</v>
      </c>
      <c r="G222" s="85" t="s">
        <v>768</v>
      </c>
      <c r="H222" s="85" t="s">
        <v>769</v>
      </c>
      <c r="I222" s="85" t="s">
        <v>770</v>
      </c>
    </row>
    <row r="223" spans="1:9" ht="13.5" customHeight="1" x14ac:dyDescent="0.2">
      <c r="A223" s="55">
        <f t="shared" si="3"/>
        <v>1901</v>
      </c>
      <c r="B223" s="84">
        <v>19</v>
      </c>
      <c r="C223" s="84">
        <v>705306</v>
      </c>
      <c r="D223" s="85" t="s">
        <v>157</v>
      </c>
      <c r="E223" s="84">
        <v>1</v>
      </c>
      <c r="F223" s="85" t="s">
        <v>187</v>
      </c>
      <c r="G223" s="85" t="s">
        <v>188</v>
      </c>
      <c r="H223" s="85" t="s">
        <v>771</v>
      </c>
      <c r="I223" s="85" t="s">
        <v>771</v>
      </c>
    </row>
    <row r="224" spans="1:9" ht="13.5" customHeight="1" x14ac:dyDescent="0.2">
      <c r="A224" s="55">
        <f t="shared" si="3"/>
        <v>1902</v>
      </c>
      <c r="B224" s="84">
        <v>19</v>
      </c>
      <c r="C224" s="84">
        <v>705306</v>
      </c>
      <c r="D224" s="85" t="s">
        <v>157</v>
      </c>
      <c r="E224" s="84">
        <v>2</v>
      </c>
      <c r="F224" s="85" t="s">
        <v>187</v>
      </c>
      <c r="G224" s="85" t="s">
        <v>772</v>
      </c>
      <c r="H224" s="85" t="s">
        <v>773</v>
      </c>
      <c r="I224" s="85" t="s">
        <v>774</v>
      </c>
    </row>
    <row r="225" spans="1:9" ht="13.5" customHeight="1" x14ac:dyDescent="0.2">
      <c r="A225" s="55">
        <f t="shared" si="3"/>
        <v>1903</v>
      </c>
      <c r="B225" s="84">
        <v>19</v>
      </c>
      <c r="C225" s="84">
        <v>705306</v>
      </c>
      <c r="D225" s="85" t="s">
        <v>157</v>
      </c>
      <c r="E225" s="84">
        <v>3</v>
      </c>
      <c r="F225" s="85" t="s">
        <v>191</v>
      </c>
      <c r="G225" s="85" t="s">
        <v>775</v>
      </c>
      <c r="H225" s="85" t="s">
        <v>776</v>
      </c>
      <c r="I225" s="85" t="s">
        <v>777</v>
      </c>
    </row>
    <row r="226" spans="1:9" ht="13.5" customHeight="1" x14ac:dyDescent="0.2">
      <c r="A226" s="55">
        <f t="shared" si="3"/>
        <v>1904</v>
      </c>
      <c r="B226" s="84">
        <v>19</v>
      </c>
      <c r="C226" s="84">
        <v>705306</v>
      </c>
      <c r="D226" s="85" t="s">
        <v>157</v>
      </c>
      <c r="E226" s="84">
        <v>4</v>
      </c>
      <c r="F226" s="85" t="s">
        <v>191</v>
      </c>
      <c r="G226" s="85" t="s">
        <v>778</v>
      </c>
      <c r="H226" s="85" t="s">
        <v>779</v>
      </c>
      <c r="I226" s="85" t="s">
        <v>780</v>
      </c>
    </row>
    <row r="227" spans="1:9" ht="13.5" customHeight="1" x14ac:dyDescent="0.2">
      <c r="A227" s="55">
        <f t="shared" si="3"/>
        <v>1905</v>
      </c>
      <c r="B227" s="84">
        <v>19</v>
      </c>
      <c r="C227" s="84">
        <v>705306</v>
      </c>
      <c r="D227" s="85" t="s">
        <v>157</v>
      </c>
      <c r="E227" s="84">
        <v>5</v>
      </c>
      <c r="F227" s="85" t="s">
        <v>191</v>
      </c>
      <c r="G227" s="85" t="s">
        <v>781</v>
      </c>
      <c r="H227" s="85" t="s">
        <v>782</v>
      </c>
      <c r="I227" s="85" t="s">
        <v>783</v>
      </c>
    </row>
    <row r="228" spans="1:9" ht="13.5" customHeight="1" x14ac:dyDescent="0.2">
      <c r="A228" s="55">
        <f t="shared" si="3"/>
        <v>1906</v>
      </c>
      <c r="B228" s="84">
        <v>19</v>
      </c>
      <c r="C228" s="84">
        <v>705306</v>
      </c>
      <c r="D228" s="85" t="s">
        <v>157</v>
      </c>
      <c r="E228" s="84">
        <v>6</v>
      </c>
      <c r="F228" s="85" t="s">
        <v>207</v>
      </c>
      <c r="G228" s="85" t="s">
        <v>784</v>
      </c>
      <c r="H228" s="85" t="s">
        <v>785</v>
      </c>
      <c r="I228" s="85" t="s">
        <v>786</v>
      </c>
    </row>
    <row r="229" spans="1:9" ht="13.5" customHeight="1" x14ac:dyDescent="0.2">
      <c r="A229" s="55">
        <f t="shared" si="3"/>
        <v>1907</v>
      </c>
      <c r="B229" s="84">
        <v>19</v>
      </c>
      <c r="C229" s="84">
        <v>705306</v>
      </c>
      <c r="D229" s="85" t="s">
        <v>157</v>
      </c>
      <c r="E229" s="84">
        <v>7</v>
      </c>
      <c r="F229" s="85" t="s">
        <v>207</v>
      </c>
      <c r="G229" s="85" t="s">
        <v>787</v>
      </c>
      <c r="H229" s="85" t="s">
        <v>788</v>
      </c>
      <c r="I229" s="85" t="s">
        <v>789</v>
      </c>
    </row>
    <row r="230" spans="1:9" ht="13.5" customHeight="1" x14ac:dyDescent="0.2">
      <c r="A230" s="55">
        <f t="shared" si="3"/>
        <v>1908</v>
      </c>
      <c r="B230" s="84">
        <v>19</v>
      </c>
      <c r="C230" s="84">
        <v>705306</v>
      </c>
      <c r="D230" s="85" t="s">
        <v>157</v>
      </c>
      <c r="E230" s="84">
        <v>8</v>
      </c>
      <c r="F230" s="85" t="s">
        <v>197</v>
      </c>
      <c r="G230" s="85" t="s">
        <v>790</v>
      </c>
      <c r="H230" s="85" t="s">
        <v>791</v>
      </c>
      <c r="I230" s="85" t="s">
        <v>792</v>
      </c>
    </row>
    <row r="231" spans="1:9" ht="13.5" customHeight="1" x14ac:dyDescent="0.2">
      <c r="A231" s="55">
        <f t="shared" si="3"/>
        <v>2001</v>
      </c>
      <c r="B231" s="84">
        <v>20</v>
      </c>
      <c r="C231" s="84">
        <v>704719</v>
      </c>
      <c r="D231" s="85" t="s">
        <v>48</v>
      </c>
      <c r="E231" s="84">
        <v>1</v>
      </c>
      <c r="F231" s="85" t="s">
        <v>187</v>
      </c>
      <c r="G231" s="85" t="s">
        <v>188</v>
      </c>
      <c r="H231" s="85" t="s">
        <v>793</v>
      </c>
      <c r="I231" s="85" t="s">
        <v>461</v>
      </c>
    </row>
    <row r="232" spans="1:9" ht="13.5" customHeight="1" x14ac:dyDescent="0.2">
      <c r="A232" s="55">
        <f t="shared" si="3"/>
        <v>2002</v>
      </c>
      <c r="B232" s="84">
        <v>20</v>
      </c>
      <c r="C232" s="84">
        <v>704719</v>
      </c>
      <c r="D232" s="85" t="s">
        <v>48</v>
      </c>
      <c r="E232" s="84">
        <v>2</v>
      </c>
      <c r="F232" s="85" t="s">
        <v>191</v>
      </c>
      <c r="G232" s="85" t="s">
        <v>794</v>
      </c>
      <c r="H232" s="85" t="s">
        <v>795</v>
      </c>
      <c r="I232" s="85" t="s">
        <v>796</v>
      </c>
    </row>
    <row r="233" spans="1:9" ht="13.5" customHeight="1" x14ac:dyDescent="0.2">
      <c r="A233" s="55">
        <f t="shared" si="3"/>
        <v>2003</v>
      </c>
      <c r="B233" s="84">
        <v>20</v>
      </c>
      <c r="C233" s="84">
        <v>704719</v>
      </c>
      <c r="D233" s="85" t="s">
        <v>48</v>
      </c>
      <c r="E233" s="84">
        <v>3</v>
      </c>
      <c r="F233" s="85" t="s">
        <v>207</v>
      </c>
      <c r="G233" s="85" t="s">
        <v>629</v>
      </c>
      <c r="H233" s="85" t="s">
        <v>797</v>
      </c>
      <c r="I233" s="85" t="s">
        <v>798</v>
      </c>
    </row>
    <row r="234" spans="1:9" ht="13.5" customHeight="1" x14ac:dyDescent="0.2">
      <c r="A234" s="55">
        <f t="shared" si="3"/>
        <v>2004</v>
      </c>
      <c r="B234" s="84">
        <v>20</v>
      </c>
      <c r="C234" s="84">
        <v>704719</v>
      </c>
      <c r="D234" s="85" t="s">
        <v>48</v>
      </c>
      <c r="E234" s="84">
        <v>4</v>
      </c>
      <c r="F234" s="85" t="s">
        <v>197</v>
      </c>
      <c r="G234" s="85" t="s">
        <v>799</v>
      </c>
      <c r="H234" s="85" t="s">
        <v>800</v>
      </c>
      <c r="I234" s="85" t="s">
        <v>798</v>
      </c>
    </row>
    <row r="235" spans="1:9" ht="13.5" customHeight="1" x14ac:dyDescent="0.2">
      <c r="A235" s="55">
        <f t="shared" si="3"/>
        <v>2005</v>
      </c>
      <c r="B235" s="84">
        <v>20</v>
      </c>
      <c r="C235" s="84">
        <v>704719</v>
      </c>
      <c r="D235" s="85" t="s">
        <v>48</v>
      </c>
      <c r="E235" s="84">
        <v>5</v>
      </c>
      <c r="F235" s="85" t="s">
        <v>207</v>
      </c>
      <c r="G235" s="85" t="s">
        <v>801</v>
      </c>
      <c r="H235" s="85" t="s">
        <v>802</v>
      </c>
      <c r="I235" s="85" t="s">
        <v>798</v>
      </c>
    </row>
    <row r="236" spans="1:9" ht="13.5" customHeight="1" x14ac:dyDescent="0.2">
      <c r="A236" s="55">
        <f t="shared" si="3"/>
        <v>2006</v>
      </c>
      <c r="B236" s="84">
        <v>20</v>
      </c>
      <c r="C236" s="84">
        <v>704719</v>
      </c>
      <c r="D236" s="85" t="s">
        <v>48</v>
      </c>
      <c r="E236" s="84">
        <v>6</v>
      </c>
      <c r="F236" s="85" t="s">
        <v>207</v>
      </c>
      <c r="G236" s="85" t="s">
        <v>803</v>
      </c>
      <c r="H236" s="85" t="s">
        <v>804</v>
      </c>
      <c r="I236" s="85" t="s">
        <v>805</v>
      </c>
    </row>
    <row r="237" spans="1:9" ht="13.5" customHeight="1" x14ac:dyDescent="0.2">
      <c r="A237" s="55">
        <f t="shared" si="3"/>
        <v>2007</v>
      </c>
      <c r="B237" s="84">
        <v>20</v>
      </c>
      <c r="C237" s="84">
        <v>704719</v>
      </c>
      <c r="D237" s="85" t="s">
        <v>48</v>
      </c>
      <c r="E237" s="84">
        <v>7</v>
      </c>
      <c r="F237" s="85" t="s">
        <v>191</v>
      </c>
      <c r="G237" s="85" t="s">
        <v>806</v>
      </c>
      <c r="H237" s="85" t="s">
        <v>807</v>
      </c>
      <c r="I237" s="85" t="s">
        <v>808</v>
      </c>
    </row>
    <row r="238" spans="1:9" ht="13.5" customHeight="1" x14ac:dyDescent="0.2">
      <c r="A238" s="55">
        <f t="shared" si="3"/>
        <v>2008</v>
      </c>
      <c r="B238" s="84">
        <v>20</v>
      </c>
      <c r="C238" s="84">
        <v>704719</v>
      </c>
      <c r="D238" s="85" t="s">
        <v>48</v>
      </c>
      <c r="E238" s="84">
        <v>8</v>
      </c>
      <c r="F238" s="85" t="s">
        <v>187</v>
      </c>
      <c r="G238" s="85" t="s">
        <v>809</v>
      </c>
      <c r="H238" s="85" t="s">
        <v>810</v>
      </c>
      <c r="I238" s="85" t="s">
        <v>798</v>
      </c>
    </row>
    <row r="239" spans="1:9" ht="13.5" customHeight="1" x14ac:dyDescent="0.2">
      <c r="A239" s="55">
        <f t="shared" si="3"/>
        <v>2009</v>
      </c>
      <c r="B239" s="84">
        <v>20</v>
      </c>
      <c r="C239" s="84">
        <v>704719</v>
      </c>
      <c r="D239" s="85" t="s">
        <v>48</v>
      </c>
      <c r="E239" s="84">
        <v>9</v>
      </c>
      <c r="F239" s="85" t="s">
        <v>187</v>
      </c>
      <c r="G239" s="85" t="s">
        <v>811</v>
      </c>
      <c r="H239" s="85" t="s">
        <v>812</v>
      </c>
      <c r="I239" s="85" t="s">
        <v>813</v>
      </c>
    </row>
    <row r="240" spans="1:9" ht="13.5" customHeight="1" x14ac:dyDescent="0.2">
      <c r="A240" s="55">
        <f t="shared" si="3"/>
        <v>2010</v>
      </c>
      <c r="B240" s="84">
        <v>20</v>
      </c>
      <c r="C240" s="84">
        <v>704719</v>
      </c>
      <c r="D240" s="85" t="s">
        <v>48</v>
      </c>
      <c r="E240" s="84">
        <v>10</v>
      </c>
      <c r="F240" s="85" t="s">
        <v>197</v>
      </c>
      <c r="G240" s="85" t="s">
        <v>814</v>
      </c>
      <c r="H240" s="85" t="s">
        <v>815</v>
      </c>
      <c r="I240" s="85" t="s">
        <v>798</v>
      </c>
    </row>
    <row r="241" spans="1:9" ht="13.5" customHeight="1" x14ac:dyDescent="0.2">
      <c r="A241" s="55">
        <f t="shared" si="3"/>
        <v>2101</v>
      </c>
      <c r="B241" s="84">
        <v>21</v>
      </c>
      <c r="C241" s="84">
        <v>1513632</v>
      </c>
      <c r="D241" s="85" t="s">
        <v>52</v>
      </c>
      <c r="E241" s="84">
        <v>1</v>
      </c>
      <c r="F241" s="85" t="s">
        <v>187</v>
      </c>
      <c r="G241" s="85" t="s">
        <v>188</v>
      </c>
      <c r="H241" s="85" t="s">
        <v>816</v>
      </c>
      <c r="I241" s="85" t="s">
        <v>817</v>
      </c>
    </row>
    <row r="242" spans="1:9" ht="13.5" customHeight="1" x14ac:dyDescent="0.2">
      <c r="A242" s="55">
        <f t="shared" si="3"/>
        <v>2102</v>
      </c>
      <c r="B242" s="84">
        <v>21</v>
      </c>
      <c r="C242" s="84">
        <v>1513632</v>
      </c>
      <c r="D242" s="85" t="s">
        <v>52</v>
      </c>
      <c r="E242" s="84">
        <v>2</v>
      </c>
      <c r="F242" s="85" t="s">
        <v>187</v>
      </c>
      <c r="G242" s="85" t="s">
        <v>818</v>
      </c>
      <c r="H242" s="85" t="s">
        <v>819</v>
      </c>
      <c r="I242" s="85" t="s">
        <v>820</v>
      </c>
    </row>
    <row r="243" spans="1:9" ht="13.5" customHeight="1" x14ac:dyDescent="0.2">
      <c r="A243" s="55">
        <f t="shared" si="3"/>
        <v>2103</v>
      </c>
      <c r="B243" s="84">
        <v>21</v>
      </c>
      <c r="C243" s="84">
        <v>1513632</v>
      </c>
      <c r="D243" s="85" t="s">
        <v>52</v>
      </c>
      <c r="E243" s="84">
        <v>3</v>
      </c>
      <c r="F243" s="85" t="s">
        <v>187</v>
      </c>
      <c r="G243" s="85" t="s">
        <v>821</v>
      </c>
      <c r="H243" s="85" t="s">
        <v>822</v>
      </c>
      <c r="I243" s="85" t="s">
        <v>519</v>
      </c>
    </row>
    <row r="244" spans="1:9" ht="13.5" customHeight="1" x14ac:dyDescent="0.2">
      <c r="A244" s="55">
        <f t="shared" si="3"/>
        <v>2104</v>
      </c>
      <c r="B244" s="84">
        <v>21</v>
      </c>
      <c r="C244" s="84">
        <v>1513632</v>
      </c>
      <c r="D244" s="85" t="s">
        <v>52</v>
      </c>
      <c r="E244" s="84">
        <v>4</v>
      </c>
      <c r="F244" s="85" t="s">
        <v>191</v>
      </c>
      <c r="G244" s="85" t="s">
        <v>823</v>
      </c>
      <c r="H244" s="85" t="s">
        <v>824</v>
      </c>
      <c r="I244" s="85" t="s">
        <v>825</v>
      </c>
    </row>
    <row r="245" spans="1:9" ht="13.5" customHeight="1" x14ac:dyDescent="0.2">
      <c r="A245" s="55">
        <f t="shared" si="3"/>
        <v>2105</v>
      </c>
      <c r="B245" s="84">
        <v>21</v>
      </c>
      <c r="C245" s="84">
        <v>1513632</v>
      </c>
      <c r="D245" s="85" t="s">
        <v>52</v>
      </c>
      <c r="E245" s="84">
        <v>5</v>
      </c>
      <c r="F245" s="85" t="s">
        <v>191</v>
      </c>
      <c r="G245" s="85" t="s">
        <v>826</v>
      </c>
      <c r="H245" s="85" t="s">
        <v>827</v>
      </c>
      <c r="I245" s="85" t="s">
        <v>828</v>
      </c>
    </row>
    <row r="246" spans="1:9" ht="13.5" customHeight="1" x14ac:dyDescent="0.2">
      <c r="A246" s="55">
        <f t="shared" si="3"/>
        <v>2106</v>
      </c>
      <c r="B246" s="84">
        <v>21</v>
      </c>
      <c r="C246" s="84">
        <v>1513632</v>
      </c>
      <c r="D246" s="85" t="s">
        <v>52</v>
      </c>
      <c r="E246" s="84">
        <v>6</v>
      </c>
      <c r="F246" s="85" t="s">
        <v>191</v>
      </c>
      <c r="G246" s="85" t="s">
        <v>829</v>
      </c>
      <c r="H246" s="85" t="s">
        <v>830</v>
      </c>
      <c r="I246" s="85" t="s">
        <v>831</v>
      </c>
    </row>
    <row r="247" spans="1:9" ht="13.5" customHeight="1" x14ac:dyDescent="0.2">
      <c r="A247" s="55">
        <f t="shared" si="3"/>
        <v>2107</v>
      </c>
      <c r="B247" s="84">
        <v>21</v>
      </c>
      <c r="C247" s="84">
        <v>1513632</v>
      </c>
      <c r="D247" s="85" t="s">
        <v>52</v>
      </c>
      <c r="E247" s="84">
        <v>7</v>
      </c>
      <c r="F247" s="85" t="s">
        <v>207</v>
      </c>
      <c r="G247" s="85" t="s">
        <v>832</v>
      </c>
      <c r="H247" s="85" t="s">
        <v>833</v>
      </c>
      <c r="I247" s="85" t="s">
        <v>834</v>
      </c>
    </row>
    <row r="248" spans="1:9" ht="13.5" customHeight="1" x14ac:dyDescent="0.2">
      <c r="A248" s="55">
        <f t="shared" si="3"/>
        <v>2108</v>
      </c>
      <c r="B248" s="84">
        <v>21</v>
      </c>
      <c r="C248" s="84">
        <v>1513632</v>
      </c>
      <c r="D248" s="85" t="s">
        <v>52</v>
      </c>
      <c r="E248" s="84">
        <v>8</v>
      </c>
      <c r="F248" s="85" t="s">
        <v>207</v>
      </c>
      <c r="G248" s="85" t="s">
        <v>835</v>
      </c>
      <c r="H248" s="85" t="s">
        <v>836</v>
      </c>
      <c r="I248" s="85" t="s">
        <v>837</v>
      </c>
    </row>
    <row r="249" spans="1:9" ht="13.5" customHeight="1" x14ac:dyDescent="0.2">
      <c r="A249" s="55">
        <f t="shared" si="3"/>
        <v>2109</v>
      </c>
      <c r="B249" s="84">
        <v>21</v>
      </c>
      <c r="C249" s="84">
        <v>1513632</v>
      </c>
      <c r="D249" s="85" t="s">
        <v>52</v>
      </c>
      <c r="E249" s="84">
        <v>9</v>
      </c>
      <c r="F249" s="85" t="s">
        <v>207</v>
      </c>
      <c r="G249" s="85" t="s">
        <v>838</v>
      </c>
      <c r="H249" s="85" t="s">
        <v>839</v>
      </c>
      <c r="I249" s="85" t="s">
        <v>840</v>
      </c>
    </row>
    <row r="250" spans="1:9" ht="13.5" customHeight="1" x14ac:dyDescent="0.2">
      <c r="A250" s="55">
        <f t="shared" si="3"/>
        <v>2110</v>
      </c>
      <c r="B250" s="84">
        <v>21</v>
      </c>
      <c r="C250" s="84">
        <v>1513632</v>
      </c>
      <c r="D250" s="85" t="s">
        <v>52</v>
      </c>
      <c r="E250" s="84">
        <v>10</v>
      </c>
      <c r="F250" s="85" t="s">
        <v>207</v>
      </c>
      <c r="G250" s="85" t="s">
        <v>841</v>
      </c>
      <c r="H250" s="85" t="s">
        <v>842</v>
      </c>
      <c r="I250" s="85" t="s">
        <v>843</v>
      </c>
    </row>
    <row r="251" spans="1:9" ht="13.5" customHeight="1" x14ac:dyDescent="0.2">
      <c r="A251" s="55">
        <f t="shared" si="3"/>
        <v>2111</v>
      </c>
      <c r="B251" s="84">
        <v>21</v>
      </c>
      <c r="C251" s="84">
        <v>1513632</v>
      </c>
      <c r="D251" s="85" t="s">
        <v>52</v>
      </c>
      <c r="E251" s="84">
        <v>11</v>
      </c>
      <c r="F251" s="85" t="s">
        <v>191</v>
      </c>
      <c r="G251" s="85" t="s">
        <v>844</v>
      </c>
      <c r="H251" s="85" t="s">
        <v>845</v>
      </c>
      <c r="I251" s="85" t="s">
        <v>846</v>
      </c>
    </row>
    <row r="252" spans="1:9" ht="13.5" customHeight="1" x14ac:dyDescent="0.2">
      <c r="A252" s="55">
        <f t="shared" si="3"/>
        <v>2112</v>
      </c>
      <c r="B252" s="84">
        <v>21</v>
      </c>
      <c r="C252" s="84">
        <v>1513632</v>
      </c>
      <c r="D252" s="85" t="s">
        <v>52</v>
      </c>
      <c r="E252" s="84">
        <v>12</v>
      </c>
      <c r="F252" s="85" t="s">
        <v>187</v>
      </c>
      <c r="G252" s="85" t="s">
        <v>847</v>
      </c>
      <c r="H252" s="85" t="s">
        <v>848</v>
      </c>
      <c r="I252" s="85" t="s">
        <v>293</v>
      </c>
    </row>
    <row r="253" spans="1:9" ht="13.5" customHeight="1" x14ac:dyDescent="0.2">
      <c r="A253" s="55">
        <f t="shared" si="3"/>
        <v>2201</v>
      </c>
      <c r="B253" s="84">
        <v>22</v>
      </c>
      <c r="C253" s="84">
        <v>1213791</v>
      </c>
      <c r="D253" s="85" t="s">
        <v>57</v>
      </c>
      <c r="E253" s="84">
        <v>1</v>
      </c>
      <c r="F253" s="85" t="s">
        <v>187</v>
      </c>
      <c r="G253" s="85" t="s">
        <v>188</v>
      </c>
      <c r="H253" s="85" t="s">
        <v>849</v>
      </c>
      <c r="I253" s="85" t="s">
        <v>269</v>
      </c>
    </row>
    <row r="254" spans="1:9" ht="13.5" customHeight="1" x14ac:dyDescent="0.2">
      <c r="A254" s="55">
        <f t="shared" si="3"/>
        <v>2202</v>
      </c>
      <c r="B254" s="84">
        <v>22</v>
      </c>
      <c r="C254" s="84">
        <v>1213791</v>
      </c>
      <c r="D254" s="85" t="s">
        <v>57</v>
      </c>
      <c r="E254" s="84">
        <v>2</v>
      </c>
      <c r="F254" s="85" t="s">
        <v>191</v>
      </c>
      <c r="G254" s="85" t="s">
        <v>850</v>
      </c>
      <c r="H254" s="85" t="s">
        <v>851</v>
      </c>
      <c r="I254" s="85" t="s">
        <v>852</v>
      </c>
    </row>
    <row r="255" spans="1:9" ht="13.5" customHeight="1" x14ac:dyDescent="0.2">
      <c r="A255" s="55">
        <f t="shared" si="3"/>
        <v>2203</v>
      </c>
      <c r="B255" s="84">
        <v>22</v>
      </c>
      <c r="C255" s="84">
        <v>1213791</v>
      </c>
      <c r="D255" s="85" t="s">
        <v>57</v>
      </c>
      <c r="E255" s="84">
        <v>3</v>
      </c>
      <c r="F255" s="85" t="s">
        <v>191</v>
      </c>
      <c r="G255" s="85" t="s">
        <v>853</v>
      </c>
      <c r="H255" s="85" t="s">
        <v>854</v>
      </c>
      <c r="I255" s="85" t="s">
        <v>855</v>
      </c>
    </row>
    <row r="256" spans="1:9" ht="13.5" customHeight="1" x14ac:dyDescent="0.2">
      <c r="A256" s="55">
        <f t="shared" si="3"/>
        <v>2204</v>
      </c>
      <c r="B256" s="84">
        <v>22</v>
      </c>
      <c r="C256" s="84">
        <v>1213791</v>
      </c>
      <c r="D256" s="85" t="s">
        <v>57</v>
      </c>
      <c r="E256" s="84">
        <v>4</v>
      </c>
      <c r="F256" s="85" t="s">
        <v>191</v>
      </c>
      <c r="G256" s="85" t="s">
        <v>856</v>
      </c>
      <c r="H256" s="85" t="s">
        <v>857</v>
      </c>
      <c r="I256" s="85" t="s">
        <v>858</v>
      </c>
    </row>
    <row r="257" spans="1:9" ht="13.5" customHeight="1" x14ac:dyDescent="0.2">
      <c r="A257" s="55">
        <f t="shared" si="3"/>
        <v>2205</v>
      </c>
      <c r="B257" s="84">
        <v>22</v>
      </c>
      <c r="C257" s="84">
        <v>1213791</v>
      </c>
      <c r="D257" s="85" t="s">
        <v>57</v>
      </c>
      <c r="E257" s="84">
        <v>5</v>
      </c>
      <c r="F257" s="85" t="s">
        <v>197</v>
      </c>
      <c r="G257" s="85" t="s">
        <v>859</v>
      </c>
      <c r="H257" s="85" t="s">
        <v>860</v>
      </c>
      <c r="I257" s="85" t="s">
        <v>861</v>
      </c>
    </row>
    <row r="258" spans="1:9" ht="13.5" customHeight="1" x14ac:dyDescent="0.2">
      <c r="A258" s="55">
        <f t="shared" si="3"/>
        <v>2206</v>
      </c>
      <c r="B258" s="84">
        <v>22</v>
      </c>
      <c r="C258" s="84">
        <v>1213791</v>
      </c>
      <c r="D258" s="85" t="s">
        <v>57</v>
      </c>
      <c r="E258" s="84">
        <v>6</v>
      </c>
      <c r="F258" s="85" t="s">
        <v>207</v>
      </c>
      <c r="G258" s="85" t="s">
        <v>862</v>
      </c>
      <c r="H258" s="85" t="s">
        <v>863</v>
      </c>
      <c r="I258" s="85" t="s">
        <v>550</v>
      </c>
    </row>
    <row r="259" spans="1:9" ht="13.5" customHeight="1" x14ac:dyDescent="0.2">
      <c r="A259" s="55">
        <f t="shared" si="3"/>
        <v>2207</v>
      </c>
      <c r="B259" s="84">
        <v>22</v>
      </c>
      <c r="C259" s="84">
        <v>1213791</v>
      </c>
      <c r="D259" s="85" t="s">
        <v>57</v>
      </c>
      <c r="E259" s="84">
        <v>7</v>
      </c>
      <c r="F259" s="85" t="s">
        <v>207</v>
      </c>
      <c r="G259" s="85" t="s">
        <v>864</v>
      </c>
      <c r="H259" s="85" t="s">
        <v>865</v>
      </c>
      <c r="I259" s="85" t="s">
        <v>866</v>
      </c>
    </row>
    <row r="260" spans="1:9" ht="13.5" customHeight="1" x14ac:dyDescent="0.2">
      <c r="A260" s="55">
        <f t="shared" ref="A260:A323" si="4">B260*100+E260</f>
        <v>2208</v>
      </c>
      <c r="B260" s="84">
        <v>22</v>
      </c>
      <c r="C260" s="84">
        <v>1213791</v>
      </c>
      <c r="D260" s="85" t="s">
        <v>57</v>
      </c>
      <c r="E260" s="84">
        <v>8</v>
      </c>
      <c r="F260" s="85" t="s">
        <v>197</v>
      </c>
      <c r="G260" s="85" t="s">
        <v>685</v>
      </c>
      <c r="H260" s="85" t="s">
        <v>867</v>
      </c>
      <c r="I260" s="85" t="s">
        <v>868</v>
      </c>
    </row>
    <row r="261" spans="1:9" ht="13.5" customHeight="1" x14ac:dyDescent="0.2">
      <c r="A261" s="55">
        <f t="shared" si="4"/>
        <v>2209</v>
      </c>
      <c r="B261" s="84">
        <v>22</v>
      </c>
      <c r="C261" s="84">
        <v>1213791</v>
      </c>
      <c r="D261" s="85" t="s">
        <v>57</v>
      </c>
      <c r="E261" s="84">
        <v>9</v>
      </c>
      <c r="F261" s="85" t="s">
        <v>207</v>
      </c>
      <c r="G261" s="85" t="s">
        <v>869</v>
      </c>
      <c r="H261" s="85" t="s">
        <v>870</v>
      </c>
      <c r="I261" s="85" t="s">
        <v>299</v>
      </c>
    </row>
    <row r="262" spans="1:9" ht="13.5" customHeight="1" x14ac:dyDescent="0.2">
      <c r="A262" s="55">
        <f t="shared" si="4"/>
        <v>2210</v>
      </c>
      <c r="B262" s="84">
        <v>22</v>
      </c>
      <c r="C262" s="84">
        <v>1213791</v>
      </c>
      <c r="D262" s="85" t="s">
        <v>57</v>
      </c>
      <c r="E262" s="84">
        <v>10</v>
      </c>
      <c r="F262" s="85" t="s">
        <v>207</v>
      </c>
      <c r="G262" s="85" t="s">
        <v>871</v>
      </c>
      <c r="H262" s="85" t="s">
        <v>872</v>
      </c>
      <c r="I262" s="85" t="s">
        <v>873</v>
      </c>
    </row>
    <row r="263" spans="1:9" ht="13.5" customHeight="1" x14ac:dyDescent="0.2">
      <c r="A263" s="55">
        <f t="shared" si="4"/>
        <v>2211</v>
      </c>
      <c r="B263" s="84">
        <v>22</v>
      </c>
      <c r="C263" s="84">
        <v>1213791</v>
      </c>
      <c r="D263" s="85" t="s">
        <v>57</v>
      </c>
      <c r="E263" s="84">
        <v>11</v>
      </c>
      <c r="F263" s="85" t="s">
        <v>207</v>
      </c>
      <c r="G263" s="85" t="s">
        <v>874</v>
      </c>
      <c r="H263" s="85" t="s">
        <v>875</v>
      </c>
      <c r="I263" s="85" t="s">
        <v>876</v>
      </c>
    </row>
    <row r="264" spans="1:9" ht="13.5" customHeight="1" x14ac:dyDescent="0.2">
      <c r="A264" s="55">
        <f t="shared" si="4"/>
        <v>2212</v>
      </c>
      <c r="B264" s="84">
        <v>22</v>
      </c>
      <c r="C264" s="84">
        <v>1213791</v>
      </c>
      <c r="D264" s="85" t="s">
        <v>57</v>
      </c>
      <c r="E264" s="84">
        <v>12</v>
      </c>
      <c r="F264" s="85" t="s">
        <v>197</v>
      </c>
      <c r="G264" s="85" t="s">
        <v>877</v>
      </c>
      <c r="H264" s="85" t="s">
        <v>878</v>
      </c>
      <c r="I264" s="85" t="s">
        <v>879</v>
      </c>
    </row>
    <row r="265" spans="1:9" ht="13.5" customHeight="1" x14ac:dyDescent="0.2">
      <c r="A265" s="55">
        <f t="shared" si="4"/>
        <v>2213</v>
      </c>
      <c r="B265" s="84">
        <v>22</v>
      </c>
      <c r="C265" s="84">
        <v>1213791</v>
      </c>
      <c r="D265" s="85" t="s">
        <v>57</v>
      </c>
      <c r="E265" s="84">
        <v>13</v>
      </c>
      <c r="F265" s="85" t="s">
        <v>197</v>
      </c>
      <c r="G265" s="85" t="s">
        <v>880</v>
      </c>
      <c r="H265" s="85" t="s">
        <v>881</v>
      </c>
      <c r="I265" s="85" t="s">
        <v>882</v>
      </c>
    </row>
    <row r="266" spans="1:9" ht="13.5" customHeight="1" x14ac:dyDescent="0.2">
      <c r="A266" s="55">
        <f t="shared" si="4"/>
        <v>2214</v>
      </c>
      <c r="B266" s="84">
        <v>22</v>
      </c>
      <c r="C266" s="84">
        <v>1213791</v>
      </c>
      <c r="D266" s="85" t="s">
        <v>57</v>
      </c>
      <c r="E266" s="84">
        <v>14</v>
      </c>
      <c r="F266" s="85" t="s">
        <v>191</v>
      </c>
      <c r="G266" s="85" t="s">
        <v>883</v>
      </c>
      <c r="H266" s="85" t="s">
        <v>884</v>
      </c>
      <c r="I266" s="85" t="s">
        <v>885</v>
      </c>
    </row>
    <row r="267" spans="1:9" ht="13.5" customHeight="1" x14ac:dyDescent="0.2">
      <c r="A267" s="55">
        <f t="shared" si="4"/>
        <v>2215</v>
      </c>
      <c r="B267" s="84">
        <v>22</v>
      </c>
      <c r="C267" s="84">
        <v>1213791</v>
      </c>
      <c r="D267" s="85" t="s">
        <v>57</v>
      </c>
      <c r="E267" s="84">
        <v>15</v>
      </c>
      <c r="F267" s="85" t="s">
        <v>187</v>
      </c>
      <c r="G267" s="85" t="s">
        <v>886</v>
      </c>
      <c r="H267" s="85" t="s">
        <v>887</v>
      </c>
      <c r="I267" s="85" t="s">
        <v>269</v>
      </c>
    </row>
    <row r="268" spans="1:9" ht="13.5" customHeight="1" x14ac:dyDescent="0.2">
      <c r="A268" s="55">
        <f t="shared" si="4"/>
        <v>2216</v>
      </c>
      <c r="B268" s="84">
        <v>22</v>
      </c>
      <c r="C268" s="84">
        <v>1213791</v>
      </c>
      <c r="D268" s="85" t="s">
        <v>57</v>
      </c>
      <c r="E268" s="84">
        <v>16</v>
      </c>
      <c r="F268" s="85" t="s">
        <v>191</v>
      </c>
      <c r="G268" s="85" t="s">
        <v>888</v>
      </c>
      <c r="H268" s="85" t="s">
        <v>889</v>
      </c>
      <c r="I268" s="85" t="s">
        <v>890</v>
      </c>
    </row>
    <row r="269" spans="1:9" ht="13.5" customHeight="1" x14ac:dyDescent="0.2">
      <c r="A269" s="55">
        <f t="shared" si="4"/>
        <v>2301</v>
      </c>
      <c r="B269" s="84">
        <v>23</v>
      </c>
      <c r="C269" s="84">
        <v>806296</v>
      </c>
      <c r="D269" s="85" t="s">
        <v>37</v>
      </c>
      <c r="E269" s="84">
        <v>1</v>
      </c>
      <c r="F269" s="85" t="s">
        <v>187</v>
      </c>
      <c r="G269" s="85" t="s">
        <v>188</v>
      </c>
      <c r="H269" s="85" t="s">
        <v>891</v>
      </c>
      <c r="I269" s="85" t="s">
        <v>892</v>
      </c>
    </row>
    <row r="270" spans="1:9" ht="13.5" customHeight="1" x14ac:dyDescent="0.2">
      <c r="A270" s="55">
        <f t="shared" si="4"/>
        <v>2302</v>
      </c>
      <c r="B270" s="84">
        <v>23</v>
      </c>
      <c r="C270" s="84">
        <v>806296</v>
      </c>
      <c r="D270" s="85" t="s">
        <v>37</v>
      </c>
      <c r="E270" s="84">
        <v>2</v>
      </c>
      <c r="F270" s="85" t="s">
        <v>191</v>
      </c>
      <c r="G270" s="85" t="s">
        <v>893</v>
      </c>
      <c r="H270" s="85" t="s">
        <v>894</v>
      </c>
      <c r="I270" s="85" t="s">
        <v>895</v>
      </c>
    </row>
    <row r="271" spans="1:9" ht="13.5" customHeight="1" x14ac:dyDescent="0.2">
      <c r="A271" s="55">
        <f t="shared" si="4"/>
        <v>2303</v>
      </c>
      <c r="B271" s="84">
        <v>23</v>
      </c>
      <c r="C271" s="84">
        <v>806296</v>
      </c>
      <c r="D271" s="85" t="s">
        <v>37</v>
      </c>
      <c r="E271" s="84">
        <v>3</v>
      </c>
      <c r="F271" s="85" t="s">
        <v>191</v>
      </c>
      <c r="G271" s="85" t="s">
        <v>896</v>
      </c>
      <c r="H271" s="85" t="s">
        <v>897</v>
      </c>
      <c r="I271" s="85" t="s">
        <v>898</v>
      </c>
    </row>
    <row r="272" spans="1:9" ht="13.5" customHeight="1" x14ac:dyDescent="0.2">
      <c r="A272" s="55">
        <f t="shared" si="4"/>
        <v>2304</v>
      </c>
      <c r="B272" s="84">
        <v>23</v>
      </c>
      <c r="C272" s="84">
        <v>806296</v>
      </c>
      <c r="D272" s="85" t="s">
        <v>37</v>
      </c>
      <c r="E272" s="84">
        <v>4</v>
      </c>
      <c r="F272" s="85" t="s">
        <v>191</v>
      </c>
      <c r="G272" s="85" t="s">
        <v>899</v>
      </c>
      <c r="H272" s="85" t="s">
        <v>900</v>
      </c>
      <c r="I272" s="85" t="s">
        <v>901</v>
      </c>
    </row>
    <row r="273" spans="1:9" ht="13.5" customHeight="1" x14ac:dyDescent="0.2">
      <c r="A273" s="55">
        <f t="shared" si="4"/>
        <v>2305</v>
      </c>
      <c r="B273" s="84">
        <v>23</v>
      </c>
      <c r="C273" s="84">
        <v>806296</v>
      </c>
      <c r="D273" s="85" t="s">
        <v>37</v>
      </c>
      <c r="E273" s="84">
        <v>5</v>
      </c>
      <c r="F273" s="85" t="s">
        <v>191</v>
      </c>
      <c r="G273" s="85" t="s">
        <v>902</v>
      </c>
      <c r="H273" s="85" t="s">
        <v>897</v>
      </c>
      <c r="I273" s="85" t="s">
        <v>903</v>
      </c>
    </row>
    <row r="274" spans="1:9" ht="13.5" customHeight="1" x14ac:dyDescent="0.2">
      <c r="A274" s="55">
        <f t="shared" si="4"/>
        <v>2306</v>
      </c>
      <c r="B274" s="84">
        <v>23</v>
      </c>
      <c r="C274" s="84">
        <v>806296</v>
      </c>
      <c r="D274" s="85" t="s">
        <v>37</v>
      </c>
      <c r="E274" s="84">
        <v>6</v>
      </c>
      <c r="F274" s="85" t="s">
        <v>191</v>
      </c>
      <c r="G274" s="85" t="s">
        <v>904</v>
      </c>
      <c r="H274" s="85" t="s">
        <v>905</v>
      </c>
      <c r="I274" s="85" t="s">
        <v>906</v>
      </c>
    </row>
    <row r="275" spans="1:9" ht="13.5" customHeight="1" x14ac:dyDescent="0.2">
      <c r="A275" s="55">
        <f t="shared" si="4"/>
        <v>2307</v>
      </c>
      <c r="B275" s="84">
        <v>23</v>
      </c>
      <c r="C275" s="84">
        <v>806296</v>
      </c>
      <c r="D275" s="85" t="s">
        <v>37</v>
      </c>
      <c r="E275" s="84">
        <v>7</v>
      </c>
      <c r="F275" s="85" t="s">
        <v>191</v>
      </c>
      <c r="G275" s="85" t="s">
        <v>907</v>
      </c>
      <c r="H275" s="85" t="s">
        <v>908</v>
      </c>
      <c r="I275" s="85" t="s">
        <v>909</v>
      </c>
    </row>
    <row r="276" spans="1:9" ht="13.5" customHeight="1" x14ac:dyDescent="0.2">
      <c r="A276" s="55">
        <f t="shared" si="4"/>
        <v>2308</v>
      </c>
      <c r="B276" s="84">
        <v>23</v>
      </c>
      <c r="C276" s="84">
        <v>806296</v>
      </c>
      <c r="D276" s="85" t="s">
        <v>37</v>
      </c>
      <c r="E276" s="84">
        <v>8</v>
      </c>
      <c r="F276" s="85" t="s">
        <v>207</v>
      </c>
      <c r="G276" s="85" t="s">
        <v>629</v>
      </c>
      <c r="H276" s="85" t="s">
        <v>910</v>
      </c>
      <c r="I276" s="85" t="s">
        <v>909</v>
      </c>
    </row>
    <row r="277" spans="1:9" ht="13.5" customHeight="1" x14ac:dyDescent="0.2">
      <c r="A277" s="55">
        <f t="shared" si="4"/>
        <v>2309</v>
      </c>
      <c r="B277" s="84">
        <v>23</v>
      </c>
      <c r="C277" s="84">
        <v>806296</v>
      </c>
      <c r="D277" s="85" t="s">
        <v>37</v>
      </c>
      <c r="E277" s="84">
        <v>9</v>
      </c>
      <c r="F277" s="85" t="s">
        <v>207</v>
      </c>
      <c r="G277" s="85" t="s">
        <v>911</v>
      </c>
      <c r="H277" s="85" t="s">
        <v>912</v>
      </c>
      <c r="I277" s="85" t="s">
        <v>909</v>
      </c>
    </row>
    <row r="278" spans="1:9" ht="13.5" customHeight="1" x14ac:dyDescent="0.2">
      <c r="A278" s="55">
        <f t="shared" si="4"/>
        <v>2310</v>
      </c>
      <c r="B278" s="84">
        <v>23</v>
      </c>
      <c r="C278" s="84">
        <v>806296</v>
      </c>
      <c r="D278" s="85" t="s">
        <v>37</v>
      </c>
      <c r="E278" s="84">
        <v>10</v>
      </c>
      <c r="F278" s="85" t="s">
        <v>197</v>
      </c>
      <c r="G278" s="85" t="s">
        <v>913</v>
      </c>
      <c r="H278" s="85" t="s">
        <v>914</v>
      </c>
      <c r="I278" s="85" t="s">
        <v>915</v>
      </c>
    </row>
    <row r="279" spans="1:9" ht="13.5" customHeight="1" x14ac:dyDescent="0.2">
      <c r="A279" s="55">
        <f t="shared" si="4"/>
        <v>2401</v>
      </c>
      <c r="B279" s="84">
        <v>24</v>
      </c>
      <c r="C279" s="84">
        <v>808306</v>
      </c>
      <c r="D279" s="85" t="s">
        <v>35</v>
      </c>
      <c r="E279" s="84">
        <v>1</v>
      </c>
      <c r="F279" s="85" t="s">
        <v>187</v>
      </c>
      <c r="G279" s="85" t="s">
        <v>188</v>
      </c>
      <c r="H279" s="85" t="s">
        <v>916</v>
      </c>
      <c r="I279" s="85" t="s">
        <v>917</v>
      </c>
    </row>
    <row r="280" spans="1:9" ht="13.5" customHeight="1" x14ac:dyDescent="0.2">
      <c r="A280" s="55">
        <f t="shared" si="4"/>
        <v>2402</v>
      </c>
      <c r="B280" s="84">
        <v>24</v>
      </c>
      <c r="C280" s="84">
        <v>808306</v>
      </c>
      <c r="D280" s="85" t="s">
        <v>35</v>
      </c>
      <c r="E280" s="84">
        <v>2</v>
      </c>
      <c r="F280" s="85" t="s">
        <v>191</v>
      </c>
      <c r="G280" s="85" t="s">
        <v>918</v>
      </c>
      <c r="H280" s="85" t="s">
        <v>919</v>
      </c>
      <c r="I280" s="85" t="s">
        <v>920</v>
      </c>
    </row>
    <row r="281" spans="1:9" ht="13.5" customHeight="1" x14ac:dyDescent="0.2">
      <c r="A281" s="55">
        <f t="shared" si="4"/>
        <v>2403</v>
      </c>
      <c r="B281" s="84">
        <v>24</v>
      </c>
      <c r="C281" s="84">
        <v>808306</v>
      </c>
      <c r="D281" s="85" t="s">
        <v>35</v>
      </c>
      <c r="E281" s="84">
        <v>3</v>
      </c>
      <c r="F281" s="85" t="s">
        <v>191</v>
      </c>
      <c r="G281" s="85" t="s">
        <v>921</v>
      </c>
      <c r="H281" s="85" t="s">
        <v>922</v>
      </c>
      <c r="I281" s="85" t="s">
        <v>923</v>
      </c>
    </row>
    <row r="282" spans="1:9" ht="13.5" customHeight="1" x14ac:dyDescent="0.2">
      <c r="A282" s="55">
        <f t="shared" si="4"/>
        <v>2404</v>
      </c>
      <c r="B282" s="84">
        <v>24</v>
      </c>
      <c r="C282" s="84">
        <v>808306</v>
      </c>
      <c r="D282" s="85" t="s">
        <v>35</v>
      </c>
      <c r="E282" s="84">
        <v>4</v>
      </c>
      <c r="F282" s="85" t="s">
        <v>191</v>
      </c>
      <c r="G282" s="85" t="s">
        <v>924</v>
      </c>
      <c r="H282" s="85" t="s">
        <v>925</v>
      </c>
      <c r="I282" s="85" t="s">
        <v>926</v>
      </c>
    </row>
    <row r="283" spans="1:9" ht="13.5" customHeight="1" x14ac:dyDescent="0.2">
      <c r="A283" s="55">
        <f t="shared" si="4"/>
        <v>2405</v>
      </c>
      <c r="B283" s="84">
        <v>24</v>
      </c>
      <c r="C283" s="84">
        <v>808306</v>
      </c>
      <c r="D283" s="85" t="s">
        <v>35</v>
      </c>
      <c r="E283" s="84">
        <v>5</v>
      </c>
      <c r="F283" s="85" t="s">
        <v>191</v>
      </c>
      <c r="G283" s="85" t="s">
        <v>927</v>
      </c>
      <c r="H283" s="85" t="s">
        <v>928</v>
      </c>
      <c r="I283" s="85" t="s">
        <v>929</v>
      </c>
    </row>
    <row r="284" spans="1:9" ht="13.5" customHeight="1" x14ac:dyDescent="0.2">
      <c r="A284" s="55">
        <f t="shared" si="4"/>
        <v>2406</v>
      </c>
      <c r="B284" s="84">
        <v>24</v>
      </c>
      <c r="C284" s="84">
        <v>808306</v>
      </c>
      <c r="D284" s="85" t="s">
        <v>35</v>
      </c>
      <c r="E284" s="84">
        <v>6</v>
      </c>
      <c r="F284" s="85" t="s">
        <v>207</v>
      </c>
      <c r="G284" s="85" t="s">
        <v>930</v>
      </c>
      <c r="H284" s="85" t="s">
        <v>931</v>
      </c>
      <c r="I284" s="85" t="s">
        <v>917</v>
      </c>
    </row>
    <row r="285" spans="1:9" ht="13.5" customHeight="1" x14ac:dyDescent="0.2">
      <c r="A285" s="55">
        <f t="shared" si="4"/>
        <v>2407</v>
      </c>
      <c r="B285" s="84">
        <v>24</v>
      </c>
      <c r="C285" s="84">
        <v>808306</v>
      </c>
      <c r="D285" s="85" t="s">
        <v>35</v>
      </c>
      <c r="E285" s="84">
        <v>7</v>
      </c>
      <c r="F285" s="85" t="s">
        <v>207</v>
      </c>
      <c r="G285" s="85" t="s">
        <v>932</v>
      </c>
      <c r="H285" s="85" t="s">
        <v>933</v>
      </c>
      <c r="I285" s="85" t="s">
        <v>510</v>
      </c>
    </row>
    <row r="286" spans="1:9" ht="13.5" customHeight="1" x14ac:dyDescent="0.2">
      <c r="A286" s="55">
        <f t="shared" si="4"/>
        <v>2408</v>
      </c>
      <c r="B286" s="84">
        <v>24</v>
      </c>
      <c r="C286" s="84">
        <v>808306</v>
      </c>
      <c r="D286" s="85" t="s">
        <v>35</v>
      </c>
      <c r="E286" s="84">
        <v>8</v>
      </c>
      <c r="F286" s="85" t="s">
        <v>197</v>
      </c>
      <c r="G286" s="85" t="s">
        <v>934</v>
      </c>
      <c r="H286" s="85" t="s">
        <v>935</v>
      </c>
      <c r="I286" s="85" t="s">
        <v>936</v>
      </c>
    </row>
    <row r="287" spans="1:9" ht="13.5" customHeight="1" x14ac:dyDescent="0.2">
      <c r="A287" s="55">
        <f t="shared" si="4"/>
        <v>2501</v>
      </c>
      <c r="B287" s="84">
        <v>25</v>
      </c>
      <c r="C287" s="84">
        <v>810464</v>
      </c>
      <c r="D287" s="85" t="s">
        <v>44</v>
      </c>
      <c r="E287" s="84">
        <v>1</v>
      </c>
      <c r="F287" s="85" t="s">
        <v>187</v>
      </c>
      <c r="G287" s="85" t="s">
        <v>188</v>
      </c>
      <c r="H287" s="85" t="s">
        <v>937</v>
      </c>
      <c r="I287" s="85" t="s">
        <v>915</v>
      </c>
    </row>
    <row r="288" spans="1:9" ht="13.5" customHeight="1" x14ac:dyDescent="0.2">
      <c r="A288" s="55">
        <f t="shared" si="4"/>
        <v>2502</v>
      </c>
      <c r="B288" s="84">
        <v>25</v>
      </c>
      <c r="C288" s="84">
        <v>810464</v>
      </c>
      <c r="D288" s="85" t="s">
        <v>44</v>
      </c>
      <c r="E288" s="84">
        <v>2</v>
      </c>
      <c r="F288" s="85" t="s">
        <v>207</v>
      </c>
      <c r="G288" s="85" t="s">
        <v>938</v>
      </c>
      <c r="H288" s="85" t="s">
        <v>939</v>
      </c>
      <c r="I288" s="85" t="s">
        <v>190</v>
      </c>
    </row>
    <row r="289" spans="1:9" ht="13.5" customHeight="1" x14ac:dyDescent="0.2">
      <c r="A289" s="55">
        <f t="shared" si="4"/>
        <v>2503</v>
      </c>
      <c r="B289" s="84">
        <v>25</v>
      </c>
      <c r="C289" s="84">
        <v>810464</v>
      </c>
      <c r="D289" s="85" t="s">
        <v>44</v>
      </c>
      <c r="E289" s="84">
        <v>3</v>
      </c>
      <c r="F289" s="85" t="s">
        <v>197</v>
      </c>
      <c r="G289" s="85" t="s">
        <v>940</v>
      </c>
      <c r="H289" s="85" t="s">
        <v>941</v>
      </c>
      <c r="I289" s="85" t="s">
        <v>190</v>
      </c>
    </row>
    <row r="290" spans="1:9" ht="13.5" customHeight="1" x14ac:dyDescent="0.2">
      <c r="A290" s="55">
        <f t="shared" si="4"/>
        <v>2504</v>
      </c>
      <c r="B290" s="84">
        <v>25</v>
      </c>
      <c r="C290" s="84">
        <v>810464</v>
      </c>
      <c r="D290" s="85" t="s">
        <v>44</v>
      </c>
      <c r="E290" s="84">
        <v>4</v>
      </c>
      <c r="F290" s="85" t="s">
        <v>191</v>
      </c>
      <c r="G290" s="85" t="s">
        <v>942</v>
      </c>
      <c r="H290" s="85" t="s">
        <v>943</v>
      </c>
      <c r="I290" s="85" t="s">
        <v>944</v>
      </c>
    </row>
    <row r="291" spans="1:9" ht="13.5" customHeight="1" x14ac:dyDescent="0.2">
      <c r="A291" s="55">
        <f t="shared" si="4"/>
        <v>2601</v>
      </c>
      <c r="B291" s="84">
        <v>26</v>
      </c>
      <c r="C291" s="84">
        <v>810114</v>
      </c>
      <c r="D291" s="85" t="s">
        <v>36</v>
      </c>
      <c r="E291" s="84">
        <v>1</v>
      </c>
      <c r="F291" s="85" t="s">
        <v>187</v>
      </c>
      <c r="G291" s="85" t="s">
        <v>188</v>
      </c>
      <c r="H291" s="85" t="s">
        <v>945</v>
      </c>
      <c r="I291" s="85" t="s">
        <v>946</v>
      </c>
    </row>
    <row r="292" spans="1:9" ht="13.5" customHeight="1" x14ac:dyDescent="0.2">
      <c r="A292" s="55">
        <f t="shared" si="4"/>
        <v>2602</v>
      </c>
      <c r="B292" s="84">
        <v>26</v>
      </c>
      <c r="C292" s="84">
        <v>810114</v>
      </c>
      <c r="D292" s="85" t="s">
        <v>36</v>
      </c>
      <c r="E292" s="84">
        <v>2</v>
      </c>
      <c r="F292" s="85" t="s">
        <v>197</v>
      </c>
      <c r="G292" s="85" t="s">
        <v>599</v>
      </c>
      <c r="H292" s="85" t="s">
        <v>947</v>
      </c>
      <c r="I292" s="85" t="s">
        <v>789</v>
      </c>
    </row>
    <row r="293" spans="1:9" ht="13.5" customHeight="1" x14ac:dyDescent="0.2">
      <c r="A293" s="55">
        <f t="shared" si="4"/>
        <v>2603</v>
      </c>
      <c r="B293" s="84">
        <v>26</v>
      </c>
      <c r="C293" s="84">
        <v>810114</v>
      </c>
      <c r="D293" s="85" t="s">
        <v>36</v>
      </c>
      <c r="E293" s="84">
        <v>3</v>
      </c>
      <c r="F293" s="85" t="s">
        <v>191</v>
      </c>
      <c r="G293" s="85" t="s">
        <v>948</v>
      </c>
      <c r="H293" s="85" t="s">
        <v>949</v>
      </c>
      <c r="I293" s="85" t="s">
        <v>950</v>
      </c>
    </row>
    <row r="294" spans="1:9" ht="13.5" customHeight="1" x14ac:dyDescent="0.2">
      <c r="A294" s="55">
        <f t="shared" si="4"/>
        <v>2604</v>
      </c>
      <c r="B294" s="84">
        <v>26</v>
      </c>
      <c r="C294" s="84">
        <v>810114</v>
      </c>
      <c r="D294" s="85" t="s">
        <v>36</v>
      </c>
      <c r="E294" s="84">
        <v>4</v>
      </c>
      <c r="F294" s="85" t="s">
        <v>191</v>
      </c>
      <c r="G294" s="85" t="s">
        <v>951</v>
      </c>
      <c r="H294" s="85" t="s">
        <v>949</v>
      </c>
      <c r="I294" s="85" t="s">
        <v>950</v>
      </c>
    </row>
    <row r="295" spans="1:9" ht="13.5" customHeight="1" x14ac:dyDescent="0.2">
      <c r="A295" s="55">
        <f t="shared" si="4"/>
        <v>2605</v>
      </c>
      <c r="B295" s="84">
        <v>26</v>
      </c>
      <c r="C295" s="84">
        <v>810114</v>
      </c>
      <c r="D295" s="85" t="s">
        <v>36</v>
      </c>
      <c r="E295" s="84">
        <v>5</v>
      </c>
      <c r="F295" s="85" t="s">
        <v>191</v>
      </c>
      <c r="G295" s="85" t="s">
        <v>952</v>
      </c>
      <c r="H295" s="85" t="s">
        <v>953</v>
      </c>
      <c r="I295" s="85" t="s">
        <v>954</v>
      </c>
    </row>
    <row r="296" spans="1:9" ht="13.5" customHeight="1" x14ac:dyDescent="0.2">
      <c r="A296" s="55">
        <f t="shared" si="4"/>
        <v>2606</v>
      </c>
      <c r="B296" s="84">
        <v>26</v>
      </c>
      <c r="C296" s="84">
        <v>810114</v>
      </c>
      <c r="D296" s="85" t="s">
        <v>36</v>
      </c>
      <c r="E296" s="84">
        <v>6</v>
      </c>
      <c r="F296" s="85" t="s">
        <v>191</v>
      </c>
      <c r="G296" s="85" t="s">
        <v>955</v>
      </c>
      <c r="H296" s="85" t="s">
        <v>956</v>
      </c>
      <c r="I296" s="85" t="s">
        <v>957</v>
      </c>
    </row>
    <row r="297" spans="1:9" ht="13.5" customHeight="1" x14ac:dyDescent="0.2">
      <c r="A297" s="55">
        <f t="shared" si="4"/>
        <v>2607</v>
      </c>
      <c r="B297" s="84">
        <v>26</v>
      </c>
      <c r="C297" s="84">
        <v>810114</v>
      </c>
      <c r="D297" s="85" t="s">
        <v>36</v>
      </c>
      <c r="E297" s="84">
        <v>7</v>
      </c>
      <c r="F297" s="85" t="s">
        <v>187</v>
      </c>
      <c r="G297" s="85" t="s">
        <v>958</v>
      </c>
      <c r="H297" s="85" t="s">
        <v>959</v>
      </c>
      <c r="I297" s="85" t="s">
        <v>946</v>
      </c>
    </row>
    <row r="298" spans="1:9" ht="13.5" customHeight="1" x14ac:dyDescent="0.2">
      <c r="A298" s="55">
        <f t="shared" si="4"/>
        <v>2608</v>
      </c>
      <c r="B298" s="84">
        <v>26</v>
      </c>
      <c r="C298" s="84">
        <v>810114</v>
      </c>
      <c r="D298" s="85" t="s">
        <v>36</v>
      </c>
      <c r="E298" s="84">
        <v>8</v>
      </c>
      <c r="F298" s="85" t="s">
        <v>191</v>
      </c>
      <c r="G298" s="85" t="s">
        <v>960</v>
      </c>
      <c r="H298" s="85" t="s">
        <v>961</v>
      </c>
      <c r="I298" s="85" t="s">
        <v>962</v>
      </c>
    </row>
    <row r="299" spans="1:9" ht="13.5" customHeight="1" x14ac:dyDescent="0.2">
      <c r="A299" s="55">
        <f t="shared" si="4"/>
        <v>2609</v>
      </c>
      <c r="B299" s="84">
        <v>26</v>
      </c>
      <c r="C299" s="84">
        <v>810114</v>
      </c>
      <c r="D299" s="85" t="s">
        <v>36</v>
      </c>
      <c r="E299" s="84">
        <v>9</v>
      </c>
      <c r="F299" s="85" t="s">
        <v>207</v>
      </c>
      <c r="G299" s="85" t="s">
        <v>963</v>
      </c>
      <c r="H299" s="85" t="s">
        <v>964</v>
      </c>
      <c r="I299" s="85" t="s">
        <v>965</v>
      </c>
    </row>
    <row r="300" spans="1:9" ht="13.5" customHeight="1" x14ac:dyDescent="0.2">
      <c r="A300" s="55">
        <f t="shared" si="4"/>
        <v>2610</v>
      </c>
      <c r="B300" s="84">
        <v>26</v>
      </c>
      <c r="C300" s="84">
        <v>810114</v>
      </c>
      <c r="D300" s="85" t="s">
        <v>36</v>
      </c>
      <c r="E300" s="84">
        <v>10</v>
      </c>
      <c r="F300" s="85" t="s">
        <v>191</v>
      </c>
      <c r="G300" s="85" t="s">
        <v>966</v>
      </c>
      <c r="H300" s="85" t="s">
        <v>967</v>
      </c>
      <c r="I300" s="85" t="s">
        <v>965</v>
      </c>
    </row>
    <row r="301" spans="1:9" ht="13.5" customHeight="1" x14ac:dyDescent="0.2">
      <c r="A301" s="55">
        <f t="shared" si="4"/>
        <v>2611</v>
      </c>
      <c r="B301" s="84">
        <v>26</v>
      </c>
      <c r="C301" s="84">
        <v>810114</v>
      </c>
      <c r="D301" s="85" t="s">
        <v>36</v>
      </c>
      <c r="E301" s="84">
        <v>11</v>
      </c>
      <c r="F301" s="85" t="s">
        <v>207</v>
      </c>
      <c r="G301" s="85" t="s">
        <v>968</v>
      </c>
      <c r="H301" s="85" t="s">
        <v>969</v>
      </c>
      <c r="I301" s="85" t="s">
        <v>616</v>
      </c>
    </row>
    <row r="302" spans="1:9" ht="13.5" customHeight="1" x14ac:dyDescent="0.2">
      <c r="A302" s="55">
        <f t="shared" si="4"/>
        <v>2701</v>
      </c>
      <c r="B302" s="84">
        <v>27</v>
      </c>
      <c r="C302" s="84">
        <v>808509</v>
      </c>
      <c r="D302" s="85" t="s">
        <v>40</v>
      </c>
      <c r="E302" s="84">
        <v>1</v>
      </c>
      <c r="F302" s="85" t="s">
        <v>187</v>
      </c>
      <c r="G302" s="85" t="s">
        <v>188</v>
      </c>
      <c r="H302" s="85" t="s">
        <v>970</v>
      </c>
      <c r="I302" s="85" t="s">
        <v>971</v>
      </c>
    </row>
    <row r="303" spans="1:9" ht="13.5" customHeight="1" x14ac:dyDescent="0.2">
      <c r="A303" s="55">
        <f t="shared" si="4"/>
        <v>2702</v>
      </c>
      <c r="B303" s="84">
        <v>27</v>
      </c>
      <c r="C303" s="84">
        <v>808509</v>
      </c>
      <c r="D303" s="85" t="s">
        <v>40</v>
      </c>
      <c r="E303" s="84">
        <v>2</v>
      </c>
      <c r="F303" s="85" t="s">
        <v>187</v>
      </c>
      <c r="G303" s="85" t="s">
        <v>972</v>
      </c>
      <c r="H303" s="85" t="s">
        <v>973</v>
      </c>
      <c r="I303" s="85" t="s">
        <v>190</v>
      </c>
    </row>
    <row r="304" spans="1:9" ht="13.5" customHeight="1" x14ac:dyDescent="0.2">
      <c r="A304" s="55">
        <f t="shared" si="4"/>
        <v>2703</v>
      </c>
      <c r="B304" s="84">
        <v>27</v>
      </c>
      <c r="C304" s="84">
        <v>808509</v>
      </c>
      <c r="D304" s="85" t="s">
        <v>40</v>
      </c>
      <c r="E304" s="84">
        <v>3</v>
      </c>
      <c r="F304" s="85" t="s">
        <v>187</v>
      </c>
      <c r="G304" s="85" t="s">
        <v>974</v>
      </c>
      <c r="H304" s="85" t="s">
        <v>975</v>
      </c>
      <c r="I304" s="85" t="s">
        <v>976</v>
      </c>
    </row>
    <row r="305" spans="1:9" ht="13.5" customHeight="1" x14ac:dyDescent="0.2">
      <c r="A305" s="55">
        <f t="shared" si="4"/>
        <v>2704</v>
      </c>
      <c r="B305" s="84">
        <v>27</v>
      </c>
      <c r="C305" s="84">
        <v>808509</v>
      </c>
      <c r="D305" s="85" t="s">
        <v>40</v>
      </c>
      <c r="E305" s="84">
        <v>4</v>
      </c>
      <c r="F305" s="85" t="s">
        <v>187</v>
      </c>
      <c r="G305" s="85" t="s">
        <v>331</v>
      </c>
      <c r="H305" s="85" t="s">
        <v>977</v>
      </c>
      <c r="I305" s="85" t="s">
        <v>978</v>
      </c>
    </row>
    <row r="306" spans="1:9" ht="13.5" customHeight="1" x14ac:dyDescent="0.2">
      <c r="A306" s="55">
        <f t="shared" si="4"/>
        <v>2705</v>
      </c>
      <c r="B306" s="84">
        <v>27</v>
      </c>
      <c r="C306" s="84">
        <v>808509</v>
      </c>
      <c r="D306" s="85" t="s">
        <v>40</v>
      </c>
      <c r="E306" s="84">
        <v>5</v>
      </c>
      <c r="F306" s="85" t="s">
        <v>191</v>
      </c>
      <c r="G306" s="85" t="s">
        <v>979</v>
      </c>
      <c r="H306" s="85" t="s">
        <v>980</v>
      </c>
      <c r="I306" s="85" t="s">
        <v>981</v>
      </c>
    </row>
    <row r="307" spans="1:9" ht="13.5" customHeight="1" x14ac:dyDescent="0.2">
      <c r="A307" s="55">
        <f t="shared" si="4"/>
        <v>2706</v>
      </c>
      <c r="B307" s="84">
        <v>27</v>
      </c>
      <c r="C307" s="84">
        <v>808509</v>
      </c>
      <c r="D307" s="85" t="s">
        <v>40</v>
      </c>
      <c r="E307" s="84">
        <v>6</v>
      </c>
      <c r="F307" s="85" t="s">
        <v>191</v>
      </c>
      <c r="G307" s="85" t="s">
        <v>620</v>
      </c>
      <c r="H307" s="85" t="s">
        <v>982</v>
      </c>
      <c r="I307" s="85" t="s">
        <v>983</v>
      </c>
    </row>
    <row r="308" spans="1:9" ht="13.5" customHeight="1" x14ac:dyDescent="0.2">
      <c r="A308" s="55">
        <f t="shared" si="4"/>
        <v>2707</v>
      </c>
      <c r="B308" s="84">
        <v>27</v>
      </c>
      <c r="C308" s="84">
        <v>808509</v>
      </c>
      <c r="D308" s="85" t="s">
        <v>40</v>
      </c>
      <c r="E308" s="84">
        <v>7</v>
      </c>
      <c r="F308" s="85" t="s">
        <v>191</v>
      </c>
      <c r="G308" s="85" t="s">
        <v>984</v>
      </c>
      <c r="H308" s="85" t="s">
        <v>985</v>
      </c>
      <c r="I308" s="85" t="s">
        <v>986</v>
      </c>
    </row>
    <row r="309" spans="1:9" ht="13.5" customHeight="1" x14ac:dyDescent="0.2">
      <c r="A309" s="55">
        <f t="shared" si="4"/>
        <v>2708</v>
      </c>
      <c r="B309" s="84">
        <v>27</v>
      </c>
      <c r="C309" s="84">
        <v>808509</v>
      </c>
      <c r="D309" s="85" t="s">
        <v>40</v>
      </c>
      <c r="E309" s="84">
        <v>8</v>
      </c>
      <c r="F309" s="85" t="s">
        <v>207</v>
      </c>
      <c r="G309" s="85" t="s">
        <v>987</v>
      </c>
      <c r="H309" s="85" t="s">
        <v>988</v>
      </c>
      <c r="I309" s="85" t="s">
        <v>989</v>
      </c>
    </row>
    <row r="310" spans="1:9" ht="13.5" customHeight="1" x14ac:dyDescent="0.2">
      <c r="A310" s="55">
        <f t="shared" si="4"/>
        <v>2709</v>
      </c>
      <c r="B310" s="84">
        <v>27</v>
      </c>
      <c r="C310" s="84">
        <v>808509</v>
      </c>
      <c r="D310" s="85" t="s">
        <v>40</v>
      </c>
      <c r="E310" s="84">
        <v>9</v>
      </c>
      <c r="F310" s="85" t="s">
        <v>207</v>
      </c>
      <c r="G310" s="85" t="s">
        <v>990</v>
      </c>
      <c r="H310" s="85" t="s">
        <v>991</v>
      </c>
      <c r="I310" s="85" t="s">
        <v>992</v>
      </c>
    </row>
    <row r="311" spans="1:9" ht="13.5" customHeight="1" x14ac:dyDescent="0.2">
      <c r="A311" s="55">
        <f t="shared" si="4"/>
        <v>2710</v>
      </c>
      <c r="B311" s="84">
        <v>27</v>
      </c>
      <c r="C311" s="84">
        <v>808509</v>
      </c>
      <c r="D311" s="85" t="s">
        <v>40</v>
      </c>
      <c r="E311" s="84">
        <v>10</v>
      </c>
      <c r="F311" s="85" t="s">
        <v>207</v>
      </c>
      <c r="G311" s="85" t="s">
        <v>993</v>
      </c>
      <c r="H311" s="85" t="s">
        <v>994</v>
      </c>
      <c r="I311" s="85" t="s">
        <v>995</v>
      </c>
    </row>
    <row r="312" spans="1:9" ht="13.5" customHeight="1" x14ac:dyDescent="0.2">
      <c r="A312" s="55">
        <f t="shared" si="4"/>
        <v>2801</v>
      </c>
      <c r="B312" s="84">
        <v>28</v>
      </c>
      <c r="C312" s="84">
        <v>807981</v>
      </c>
      <c r="D312" s="85" t="s">
        <v>42</v>
      </c>
      <c r="E312" s="84">
        <v>1</v>
      </c>
      <c r="F312" s="85" t="s">
        <v>187</v>
      </c>
      <c r="G312" s="85" t="s">
        <v>188</v>
      </c>
      <c r="H312" s="85" t="s">
        <v>996</v>
      </c>
      <c r="I312" s="85" t="s">
        <v>997</v>
      </c>
    </row>
    <row r="313" spans="1:9" ht="13.5" customHeight="1" x14ac:dyDescent="0.2">
      <c r="A313" s="55">
        <f t="shared" si="4"/>
        <v>2802</v>
      </c>
      <c r="B313" s="84">
        <v>28</v>
      </c>
      <c r="C313" s="84">
        <v>807981</v>
      </c>
      <c r="D313" s="85" t="s">
        <v>42</v>
      </c>
      <c r="E313" s="84">
        <v>2</v>
      </c>
      <c r="F313" s="85" t="s">
        <v>187</v>
      </c>
      <c r="G313" s="85" t="s">
        <v>998</v>
      </c>
      <c r="H313" s="85" t="s">
        <v>999</v>
      </c>
      <c r="I313" s="85" t="s">
        <v>1000</v>
      </c>
    </row>
    <row r="314" spans="1:9" ht="13.5" customHeight="1" x14ac:dyDescent="0.2">
      <c r="A314" s="55">
        <f t="shared" si="4"/>
        <v>2803</v>
      </c>
      <c r="B314" s="84">
        <v>28</v>
      </c>
      <c r="C314" s="84">
        <v>807981</v>
      </c>
      <c r="D314" s="85" t="s">
        <v>42</v>
      </c>
      <c r="E314" s="84">
        <v>3</v>
      </c>
      <c r="F314" s="85" t="s">
        <v>187</v>
      </c>
      <c r="G314" s="85" t="s">
        <v>1001</v>
      </c>
      <c r="H314" s="85" t="s">
        <v>293</v>
      </c>
      <c r="I314" s="85" t="s">
        <v>1002</v>
      </c>
    </row>
    <row r="315" spans="1:9" ht="13.5" customHeight="1" x14ac:dyDescent="0.2">
      <c r="A315" s="55">
        <f t="shared" si="4"/>
        <v>2804</v>
      </c>
      <c r="B315" s="84">
        <v>28</v>
      </c>
      <c r="C315" s="84">
        <v>807981</v>
      </c>
      <c r="D315" s="85" t="s">
        <v>42</v>
      </c>
      <c r="E315" s="84">
        <v>4</v>
      </c>
      <c r="F315" s="85" t="s">
        <v>197</v>
      </c>
      <c r="G315" s="85" t="s">
        <v>1003</v>
      </c>
      <c r="H315" s="85" t="s">
        <v>1004</v>
      </c>
      <c r="I315" s="85" t="s">
        <v>1005</v>
      </c>
    </row>
    <row r="316" spans="1:9" ht="13.5" customHeight="1" x14ac:dyDescent="0.2">
      <c r="A316" s="55">
        <f t="shared" si="4"/>
        <v>2805</v>
      </c>
      <c r="B316" s="84">
        <v>28</v>
      </c>
      <c r="C316" s="84">
        <v>807981</v>
      </c>
      <c r="D316" s="85" t="s">
        <v>42</v>
      </c>
      <c r="E316" s="84">
        <v>5</v>
      </c>
      <c r="F316" s="85" t="s">
        <v>207</v>
      </c>
      <c r="G316" s="85" t="s">
        <v>1006</v>
      </c>
      <c r="H316" s="85" t="s">
        <v>1007</v>
      </c>
      <c r="I316" s="85" t="s">
        <v>1008</v>
      </c>
    </row>
    <row r="317" spans="1:9" ht="13.5" customHeight="1" x14ac:dyDescent="0.2">
      <c r="A317" s="55">
        <f t="shared" si="4"/>
        <v>2806</v>
      </c>
      <c r="B317" s="84">
        <v>28</v>
      </c>
      <c r="C317" s="84">
        <v>807981</v>
      </c>
      <c r="D317" s="85" t="s">
        <v>42</v>
      </c>
      <c r="E317" s="84">
        <v>6</v>
      </c>
      <c r="F317" s="85" t="s">
        <v>207</v>
      </c>
      <c r="G317" s="85" t="s">
        <v>1009</v>
      </c>
      <c r="H317" s="85" t="s">
        <v>1010</v>
      </c>
      <c r="I317" s="85" t="s">
        <v>1011</v>
      </c>
    </row>
    <row r="318" spans="1:9" ht="13.5" customHeight="1" x14ac:dyDescent="0.2">
      <c r="A318" s="55">
        <f t="shared" si="4"/>
        <v>2807</v>
      </c>
      <c r="B318" s="84">
        <v>28</v>
      </c>
      <c r="C318" s="84">
        <v>807981</v>
      </c>
      <c r="D318" s="85" t="s">
        <v>42</v>
      </c>
      <c r="E318" s="84">
        <v>7</v>
      </c>
      <c r="F318" s="85" t="s">
        <v>191</v>
      </c>
      <c r="G318" s="85" t="s">
        <v>1012</v>
      </c>
      <c r="H318" s="85" t="s">
        <v>1013</v>
      </c>
      <c r="I318" s="85" t="s">
        <v>1014</v>
      </c>
    </row>
    <row r="319" spans="1:9" ht="13.5" customHeight="1" x14ac:dyDescent="0.2">
      <c r="A319" s="55">
        <f t="shared" si="4"/>
        <v>2808</v>
      </c>
      <c r="B319" s="84">
        <v>28</v>
      </c>
      <c r="C319" s="84">
        <v>807981</v>
      </c>
      <c r="D319" s="85" t="s">
        <v>42</v>
      </c>
      <c r="E319" s="84">
        <v>8</v>
      </c>
      <c r="F319" s="85" t="s">
        <v>191</v>
      </c>
      <c r="G319" s="85" t="s">
        <v>1015</v>
      </c>
      <c r="H319" s="85" t="s">
        <v>1016</v>
      </c>
      <c r="I319" s="85" t="s">
        <v>1017</v>
      </c>
    </row>
    <row r="320" spans="1:9" ht="13.5" customHeight="1" x14ac:dyDescent="0.2">
      <c r="A320" s="55">
        <f t="shared" si="4"/>
        <v>2809</v>
      </c>
      <c r="B320" s="84">
        <v>28</v>
      </c>
      <c r="C320" s="84">
        <v>807981</v>
      </c>
      <c r="D320" s="85" t="s">
        <v>42</v>
      </c>
      <c r="E320" s="84">
        <v>9</v>
      </c>
      <c r="F320" s="85" t="s">
        <v>191</v>
      </c>
      <c r="G320" s="85" t="s">
        <v>1018</v>
      </c>
      <c r="H320" s="85" t="s">
        <v>1019</v>
      </c>
      <c r="I320" s="85" t="s">
        <v>1020</v>
      </c>
    </row>
    <row r="321" spans="1:9" ht="13.5" customHeight="1" x14ac:dyDescent="0.2">
      <c r="A321" s="55">
        <f t="shared" si="4"/>
        <v>2810</v>
      </c>
      <c r="B321" s="84">
        <v>28</v>
      </c>
      <c r="C321" s="84">
        <v>807981</v>
      </c>
      <c r="D321" s="85" t="s">
        <v>42</v>
      </c>
      <c r="E321" s="84">
        <v>10</v>
      </c>
      <c r="F321" s="85" t="s">
        <v>191</v>
      </c>
      <c r="G321" s="85" t="s">
        <v>1021</v>
      </c>
      <c r="H321" s="85" t="s">
        <v>1022</v>
      </c>
      <c r="I321" s="85" t="s">
        <v>1023</v>
      </c>
    </row>
    <row r="322" spans="1:9" ht="13.5" customHeight="1" x14ac:dyDescent="0.2">
      <c r="A322" s="55">
        <f t="shared" si="4"/>
        <v>2811</v>
      </c>
      <c r="B322" s="84">
        <v>28</v>
      </c>
      <c r="C322" s="84">
        <v>807981</v>
      </c>
      <c r="D322" s="85" t="s">
        <v>42</v>
      </c>
      <c r="E322" s="84">
        <v>11</v>
      </c>
      <c r="F322" s="85" t="s">
        <v>197</v>
      </c>
      <c r="G322" s="85" t="s">
        <v>1024</v>
      </c>
      <c r="H322" s="85" t="s">
        <v>1025</v>
      </c>
      <c r="I322" s="85" t="s">
        <v>1026</v>
      </c>
    </row>
    <row r="323" spans="1:9" ht="13.5" customHeight="1" x14ac:dyDescent="0.2">
      <c r="A323" s="55">
        <f t="shared" si="4"/>
        <v>2812</v>
      </c>
      <c r="B323" s="84">
        <v>28</v>
      </c>
      <c r="C323" s="84">
        <v>807981</v>
      </c>
      <c r="D323" s="85" t="s">
        <v>42</v>
      </c>
      <c r="E323" s="84">
        <v>12</v>
      </c>
      <c r="F323" s="85" t="s">
        <v>207</v>
      </c>
      <c r="G323" s="85" t="s">
        <v>1027</v>
      </c>
      <c r="H323" s="85" t="s">
        <v>1028</v>
      </c>
      <c r="I323" s="85" t="s">
        <v>1029</v>
      </c>
    </row>
    <row r="324" spans="1:9" ht="13.5" customHeight="1" x14ac:dyDescent="0.2">
      <c r="A324" s="55">
        <f t="shared" ref="A324:A387" si="5">B324*100+E324</f>
        <v>2901</v>
      </c>
      <c r="B324" s="84">
        <v>29</v>
      </c>
      <c r="C324" s="84">
        <v>808923</v>
      </c>
      <c r="D324" s="85" t="s">
        <v>43</v>
      </c>
      <c r="E324" s="84">
        <v>1</v>
      </c>
      <c r="F324" s="85" t="s">
        <v>191</v>
      </c>
      <c r="G324" s="85" t="s">
        <v>1030</v>
      </c>
      <c r="H324" s="85" t="s">
        <v>1031</v>
      </c>
      <c r="I324" s="85" t="s">
        <v>1032</v>
      </c>
    </row>
    <row r="325" spans="1:9" ht="13.5" customHeight="1" x14ac:dyDescent="0.2">
      <c r="A325" s="55">
        <f t="shared" si="5"/>
        <v>2902</v>
      </c>
      <c r="B325" s="84">
        <v>29</v>
      </c>
      <c r="C325" s="84">
        <v>808923</v>
      </c>
      <c r="D325" s="85" t="s">
        <v>43</v>
      </c>
      <c r="E325" s="84">
        <v>2</v>
      </c>
      <c r="F325" s="85" t="s">
        <v>191</v>
      </c>
      <c r="G325" s="85" t="s">
        <v>1033</v>
      </c>
      <c r="H325" s="85" t="s">
        <v>1034</v>
      </c>
      <c r="I325" s="85" t="s">
        <v>1035</v>
      </c>
    </row>
    <row r="326" spans="1:9" ht="13.5" customHeight="1" x14ac:dyDescent="0.2">
      <c r="A326" s="55">
        <f t="shared" si="5"/>
        <v>2903</v>
      </c>
      <c r="B326" s="84">
        <v>29</v>
      </c>
      <c r="C326" s="84">
        <v>808923</v>
      </c>
      <c r="D326" s="85" t="s">
        <v>43</v>
      </c>
      <c r="E326" s="84">
        <v>3</v>
      </c>
      <c r="F326" s="85" t="s">
        <v>191</v>
      </c>
      <c r="G326" s="85" t="s">
        <v>1036</v>
      </c>
      <c r="H326" s="85" t="s">
        <v>1037</v>
      </c>
      <c r="I326" s="85" t="s">
        <v>1038</v>
      </c>
    </row>
    <row r="327" spans="1:9" ht="13.5" customHeight="1" x14ac:dyDescent="0.2">
      <c r="A327" s="55">
        <f t="shared" si="5"/>
        <v>2904</v>
      </c>
      <c r="B327" s="84">
        <v>29</v>
      </c>
      <c r="C327" s="84">
        <v>808923</v>
      </c>
      <c r="D327" s="85" t="s">
        <v>43</v>
      </c>
      <c r="E327" s="84">
        <v>4</v>
      </c>
      <c r="F327" s="85" t="s">
        <v>207</v>
      </c>
      <c r="G327" s="85" t="s">
        <v>1039</v>
      </c>
      <c r="H327" s="85" t="s">
        <v>1040</v>
      </c>
      <c r="I327" s="85" t="s">
        <v>1041</v>
      </c>
    </row>
    <row r="328" spans="1:9" ht="13.5" customHeight="1" x14ac:dyDescent="0.2">
      <c r="A328" s="55">
        <f t="shared" si="5"/>
        <v>2905</v>
      </c>
      <c r="B328" s="84">
        <v>29</v>
      </c>
      <c r="C328" s="84">
        <v>808923</v>
      </c>
      <c r="D328" s="85" t="s">
        <v>43</v>
      </c>
      <c r="E328" s="84">
        <v>5</v>
      </c>
      <c r="F328" s="85" t="s">
        <v>207</v>
      </c>
      <c r="G328" s="85" t="s">
        <v>1042</v>
      </c>
      <c r="H328" s="85" t="s">
        <v>1043</v>
      </c>
      <c r="I328" s="85" t="s">
        <v>1044</v>
      </c>
    </row>
    <row r="329" spans="1:9" ht="13.5" customHeight="1" x14ac:dyDescent="0.2">
      <c r="A329" s="55">
        <f t="shared" si="5"/>
        <v>2906</v>
      </c>
      <c r="B329" s="84">
        <v>29</v>
      </c>
      <c r="C329" s="84">
        <v>808923</v>
      </c>
      <c r="D329" s="85" t="s">
        <v>43</v>
      </c>
      <c r="E329" s="84">
        <v>6</v>
      </c>
      <c r="F329" s="85" t="s">
        <v>187</v>
      </c>
      <c r="G329" s="85" t="s">
        <v>1045</v>
      </c>
      <c r="H329" s="85" t="s">
        <v>1046</v>
      </c>
      <c r="I329" s="85" t="s">
        <v>1047</v>
      </c>
    </row>
    <row r="330" spans="1:9" ht="13.5" customHeight="1" x14ac:dyDescent="0.2">
      <c r="A330" s="55">
        <f t="shared" si="5"/>
        <v>2907</v>
      </c>
      <c r="B330" s="84">
        <v>29</v>
      </c>
      <c r="C330" s="84">
        <v>808923</v>
      </c>
      <c r="D330" s="85" t="s">
        <v>43</v>
      </c>
      <c r="E330" s="84">
        <v>7</v>
      </c>
      <c r="F330" s="85" t="s">
        <v>187</v>
      </c>
      <c r="G330" s="85" t="s">
        <v>1048</v>
      </c>
      <c r="H330" s="85" t="s">
        <v>1049</v>
      </c>
      <c r="I330" s="85" t="s">
        <v>1050</v>
      </c>
    </row>
    <row r="331" spans="1:9" ht="13.5" customHeight="1" x14ac:dyDescent="0.2">
      <c r="A331" s="55">
        <f t="shared" si="5"/>
        <v>2908</v>
      </c>
      <c r="B331" s="84">
        <v>29</v>
      </c>
      <c r="C331" s="84">
        <v>808923</v>
      </c>
      <c r="D331" s="85" t="s">
        <v>43</v>
      </c>
      <c r="E331" s="84">
        <v>8</v>
      </c>
      <c r="F331" s="85" t="s">
        <v>187</v>
      </c>
      <c r="G331" s="85" t="s">
        <v>958</v>
      </c>
      <c r="H331" s="85" t="s">
        <v>1051</v>
      </c>
      <c r="I331" s="85" t="s">
        <v>1052</v>
      </c>
    </row>
    <row r="332" spans="1:9" ht="13.5" customHeight="1" x14ac:dyDescent="0.2">
      <c r="A332" s="55">
        <f t="shared" si="5"/>
        <v>2909</v>
      </c>
      <c r="B332" s="84">
        <v>29</v>
      </c>
      <c r="C332" s="84">
        <v>808923</v>
      </c>
      <c r="D332" s="85" t="s">
        <v>43</v>
      </c>
      <c r="E332" s="84">
        <v>9</v>
      </c>
      <c r="F332" s="85" t="s">
        <v>187</v>
      </c>
      <c r="G332" s="85" t="s">
        <v>1053</v>
      </c>
      <c r="H332" s="85" t="s">
        <v>1054</v>
      </c>
      <c r="I332" s="85" t="s">
        <v>1055</v>
      </c>
    </row>
    <row r="333" spans="1:9" ht="13.5" customHeight="1" x14ac:dyDescent="0.2">
      <c r="A333" s="55">
        <f t="shared" si="5"/>
        <v>2910</v>
      </c>
      <c r="B333" s="84">
        <v>29</v>
      </c>
      <c r="C333" s="84">
        <v>808923</v>
      </c>
      <c r="D333" s="85" t="s">
        <v>43</v>
      </c>
      <c r="E333" s="84">
        <v>10</v>
      </c>
      <c r="F333" s="85" t="s">
        <v>197</v>
      </c>
      <c r="G333" s="85" t="s">
        <v>1056</v>
      </c>
      <c r="H333" s="85" t="s">
        <v>1057</v>
      </c>
      <c r="I333" s="85" t="s">
        <v>1058</v>
      </c>
    </row>
    <row r="334" spans="1:9" ht="13.5" customHeight="1" x14ac:dyDescent="0.2">
      <c r="A334" s="55">
        <f t="shared" si="5"/>
        <v>3001</v>
      </c>
      <c r="B334" s="84">
        <v>30</v>
      </c>
      <c r="C334" s="84">
        <v>810452</v>
      </c>
      <c r="D334" s="85" t="s">
        <v>38</v>
      </c>
      <c r="E334" s="84">
        <v>1</v>
      </c>
      <c r="F334" s="85" t="s">
        <v>187</v>
      </c>
      <c r="G334" s="85" t="s">
        <v>188</v>
      </c>
      <c r="H334" s="85" t="s">
        <v>1059</v>
      </c>
      <c r="I334" s="85" t="s">
        <v>190</v>
      </c>
    </row>
    <row r="335" spans="1:9" ht="13.5" customHeight="1" x14ac:dyDescent="0.2">
      <c r="A335" s="55">
        <f t="shared" si="5"/>
        <v>3002</v>
      </c>
      <c r="B335" s="84">
        <v>30</v>
      </c>
      <c r="C335" s="84">
        <v>810452</v>
      </c>
      <c r="D335" s="85" t="s">
        <v>38</v>
      </c>
      <c r="E335" s="84">
        <v>2</v>
      </c>
      <c r="F335" s="85" t="s">
        <v>191</v>
      </c>
      <c r="G335" s="85" t="s">
        <v>1060</v>
      </c>
      <c r="H335" s="85" t="s">
        <v>1061</v>
      </c>
      <c r="I335" s="85" t="s">
        <v>1062</v>
      </c>
    </row>
    <row r="336" spans="1:9" ht="13.5" customHeight="1" x14ac:dyDescent="0.2">
      <c r="A336" s="55">
        <f t="shared" si="5"/>
        <v>3003</v>
      </c>
      <c r="B336" s="84">
        <v>30</v>
      </c>
      <c r="C336" s="84">
        <v>810452</v>
      </c>
      <c r="D336" s="85" t="s">
        <v>38</v>
      </c>
      <c r="E336" s="84">
        <v>3</v>
      </c>
      <c r="F336" s="85" t="s">
        <v>191</v>
      </c>
      <c r="G336" s="85" t="s">
        <v>1063</v>
      </c>
      <c r="H336" s="85" t="s">
        <v>1064</v>
      </c>
      <c r="I336" s="85" t="s">
        <v>1065</v>
      </c>
    </row>
    <row r="337" spans="1:9" ht="13.5" customHeight="1" x14ac:dyDescent="0.2">
      <c r="A337" s="55">
        <f t="shared" si="5"/>
        <v>3004</v>
      </c>
      <c r="B337" s="84">
        <v>30</v>
      </c>
      <c r="C337" s="84">
        <v>810452</v>
      </c>
      <c r="D337" s="85" t="s">
        <v>38</v>
      </c>
      <c r="E337" s="84">
        <v>4</v>
      </c>
      <c r="F337" s="85" t="s">
        <v>191</v>
      </c>
      <c r="G337" s="85" t="s">
        <v>1066</v>
      </c>
      <c r="H337" s="85" t="s">
        <v>1067</v>
      </c>
      <c r="I337" s="85" t="s">
        <v>1068</v>
      </c>
    </row>
    <row r="338" spans="1:9" ht="13.5" customHeight="1" x14ac:dyDescent="0.2">
      <c r="A338" s="55">
        <f t="shared" si="5"/>
        <v>3005</v>
      </c>
      <c r="B338" s="84">
        <v>30</v>
      </c>
      <c r="C338" s="84">
        <v>810452</v>
      </c>
      <c r="D338" s="85" t="s">
        <v>38</v>
      </c>
      <c r="E338" s="84">
        <v>5</v>
      </c>
      <c r="F338" s="85" t="s">
        <v>197</v>
      </c>
      <c r="G338" s="85" t="s">
        <v>1069</v>
      </c>
      <c r="H338" s="85" t="s">
        <v>1070</v>
      </c>
      <c r="I338" s="85" t="s">
        <v>1071</v>
      </c>
    </row>
    <row r="339" spans="1:9" ht="13.5" customHeight="1" x14ac:dyDescent="0.2">
      <c r="A339" s="55">
        <f t="shared" si="5"/>
        <v>3006</v>
      </c>
      <c r="B339" s="84">
        <v>30</v>
      </c>
      <c r="C339" s="84">
        <v>810452</v>
      </c>
      <c r="D339" s="85" t="s">
        <v>38</v>
      </c>
      <c r="E339" s="84">
        <v>6</v>
      </c>
      <c r="F339" s="85" t="s">
        <v>207</v>
      </c>
      <c r="G339" s="85" t="s">
        <v>1072</v>
      </c>
      <c r="H339" s="85" t="s">
        <v>1073</v>
      </c>
      <c r="I339" s="85" t="s">
        <v>1071</v>
      </c>
    </row>
    <row r="340" spans="1:9" ht="13.5" customHeight="1" x14ac:dyDescent="0.2">
      <c r="A340" s="55">
        <f t="shared" si="5"/>
        <v>3101</v>
      </c>
      <c r="B340" s="84">
        <v>31</v>
      </c>
      <c r="C340" s="84">
        <v>811550</v>
      </c>
      <c r="D340" s="85" t="s">
        <v>41</v>
      </c>
      <c r="E340" s="84">
        <v>1</v>
      </c>
      <c r="F340" s="85" t="s">
        <v>187</v>
      </c>
      <c r="G340" s="85" t="s">
        <v>188</v>
      </c>
      <c r="H340" s="85" t="s">
        <v>1074</v>
      </c>
      <c r="I340" s="85" t="s">
        <v>1075</v>
      </c>
    </row>
    <row r="341" spans="1:9" ht="13.5" customHeight="1" x14ac:dyDescent="0.2">
      <c r="A341" s="55">
        <f t="shared" si="5"/>
        <v>3102</v>
      </c>
      <c r="B341" s="84">
        <v>31</v>
      </c>
      <c r="C341" s="84">
        <v>811550</v>
      </c>
      <c r="D341" s="85" t="s">
        <v>41</v>
      </c>
      <c r="E341" s="84">
        <v>2</v>
      </c>
      <c r="F341" s="85" t="s">
        <v>191</v>
      </c>
      <c r="G341" s="85" t="s">
        <v>1076</v>
      </c>
      <c r="H341" s="85" t="s">
        <v>1077</v>
      </c>
      <c r="I341" s="85" t="s">
        <v>1078</v>
      </c>
    </row>
    <row r="342" spans="1:9" ht="13.5" customHeight="1" x14ac:dyDescent="0.2">
      <c r="A342" s="55">
        <f t="shared" si="5"/>
        <v>3103</v>
      </c>
      <c r="B342" s="84">
        <v>31</v>
      </c>
      <c r="C342" s="84">
        <v>811550</v>
      </c>
      <c r="D342" s="85" t="s">
        <v>41</v>
      </c>
      <c r="E342" s="84">
        <v>3</v>
      </c>
      <c r="F342" s="85" t="s">
        <v>191</v>
      </c>
      <c r="G342" s="85" t="s">
        <v>1079</v>
      </c>
      <c r="H342" s="85" t="s">
        <v>1080</v>
      </c>
      <c r="I342" s="85" t="s">
        <v>1081</v>
      </c>
    </row>
    <row r="343" spans="1:9" ht="13.5" customHeight="1" x14ac:dyDescent="0.2">
      <c r="A343" s="55">
        <f t="shared" si="5"/>
        <v>3104</v>
      </c>
      <c r="B343" s="84">
        <v>31</v>
      </c>
      <c r="C343" s="84">
        <v>811550</v>
      </c>
      <c r="D343" s="85" t="s">
        <v>41</v>
      </c>
      <c r="E343" s="84">
        <v>4</v>
      </c>
      <c r="F343" s="85" t="s">
        <v>191</v>
      </c>
      <c r="G343" s="85" t="s">
        <v>1082</v>
      </c>
      <c r="H343" s="85" t="s">
        <v>1083</v>
      </c>
      <c r="I343" s="85" t="s">
        <v>1084</v>
      </c>
    </row>
    <row r="344" spans="1:9" ht="13.5" customHeight="1" x14ac:dyDescent="0.2">
      <c r="A344" s="55">
        <f t="shared" si="5"/>
        <v>3105</v>
      </c>
      <c r="B344" s="84">
        <v>31</v>
      </c>
      <c r="C344" s="84">
        <v>811550</v>
      </c>
      <c r="D344" s="85" t="s">
        <v>41</v>
      </c>
      <c r="E344" s="84">
        <v>5</v>
      </c>
      <c r="F344" s="85" t="s">
        <v>191</v>
      </c>
      <c r="G344" s="85" t="s">
        <v>1085</v>
      </c>
      <c r="H344" s="85" t="s">
        <v>1086</v>
      </c>
      <c r="I344" s="85" t="s">
        <v>1087</v>
      </c>
    </row>
    <row r="345" spans="1:9" ht="13.5" customHeight="1" x14ac:dyDescent="0.2">
      <c r="A345" s="55">
        <f t="shared" si="5"/>
        <v>3106</v>
      </c>
      <c r="B345" s="84">
        <v>31</v>
      </c>
      <c r="C345" s="84">
        <v>811550</v>
      </c>
      <c r="D345" s="85" t="s">
        <v>41</v>
      </c>
      <c r="E345" s="84">
        <v>6</v>
      </c>
      <c r="F345" s="85" t="s">
        <v>191</v>
      </c>
      <c r="G345" s="85" t="s">
        <v>1088</v>
      </c>
      <c r="H345" s="85" t="s">
        <v>1089</v>
      </c>
      <c r="I345" s="85" t="s">
        <v>1090</v>
      </c>
    </row>
    <row r="346" spans="1:9" ht="13.5" customHeight="1" x14ac:dyDescent="0.2">
      <c r="A346" s="55">
        <f t="shared" si="5"/>
        <v>3107</v>
      </c>
      <c r="B346" s="84">
        <v>31</v>
      </c>
      <c r="C346" s="84">
        <v>811550</v>
      </c>
      <c r="D346" s="85" t="s">
        <v>41</v>
      </c>
      <c r="E346" s="84">
        <v>7</v>
      </c>
      <c r="F346" s="85" t="s">
        <v>191</v>
      </c>
      <c r="G346" s="85" t="s">
        <v>1091</v>
      </c>
      <c r="H346" s="85" t="s">
        <v>1092</v>
      </c>
      <c r="I346" s="85" t="s">
        <v>1093</v>
      </c>
    </row>
    <row r="347" spans="1:9" ht="13.5" customHeight="1" x14ac:dyDescent="0.2">
      <c r="A347" s="55">
        <f t="shared" si="5"/>
        <v>3108</v>
      </c>
      <c r="B347" s="84">
        <v>31</v>
      </c>
      <c r="C347" s="84">
        <v>811550</v>
      </c>
      <c r="D347" s="85" t="s">
        <v>41</v>
      </c>
      <c r="E347" s="84">
        <v>8</v>
      </c>
      <c r="F347" s="85" t="s">
        <v>191</v>
      </c>
      <c r="G347" s="85" t="s">
        <v>1094</v>
      </c>
      <c r="H347" s="85" t="s">
        <v>1095</v>
      </c>
      <c r="I347" s="85" t="s">
        <v>1096</v>
      </c>
    </row>
    <row r="348" spans="1:9" ht="13.5" customHeight="1" x14ac:dyDescent="0.2">
      <c r="A348" s="55">
        <f t="shared" si="5"/>
        <v>3109</v>
      </c>
      <c r="B348" s="84">
        <v>31</v>
      </c>
      <c r="C348" s="84">
        <v>811550</v>
      </c>
      <c r="D348" s="85" t="s">
        <v>41</v>
      </c>
      <c r="E348" s="84">
        <v>9</v>
      </c>
      <c r="F348" s="85" t="s">
        <v>207</v>
      </c>
      <c r="G348" s="85" t="s">
        <v>1097</v>
      </c>
      <c r="H348" s="85" t="s">
        <v>1098</v>
      </c>
      <c r="I348" s="85" t="s">
        <v>1099</v>
      </c>
    </row>
    <row r="349" spans="1:9" ht="13.5" customHeight="1" x14ac:dyDescent="0.2">
      <c r="A349" s="55">
        <f t="shared" si="5"/>
        <v>3110</v>
      </c>
      <c r="B349" s="84">
        <v>31</v>
      </c>
      <c r="C349" s="84">
        <v>811550</v>
      </c>
      <c r="D349" s="85" t="s">
        <v>41</v>
      </c>
      <c r="E349" s="84">
        <v>10</v>
      </c>
      <c r="F349" s="85" t="s">
        <v>207</v>
      </c>
      <c r="G349" s="85" t="s">
        <v>456</v>
      </c>
      <c r="H349" s="85" t="s">
        <v>1100</v>
      </c>
      <c r="I349" s="85" t="s">
        <v>1101</v>
      </c>
    </row>
    <row r="350" spans="1:9" ht="13.5" customHeight="1" x14ac:dyDescent="0.2">
      <c r="A350" s="55">
        <f t="shared" si="5"/>
        <v>3111</v>
      </c>
      <c r="B350" s="84">
        <v>31</v>
      </c>
      <c r="C350" s="84">
        <v>811550</v>
      </c>
      <c r="D350" s="85" t="s">
        <v>41</v>
      </c>
      <c r="E350" s="84">
        <v>11</v>
      </c>
      <c r="F350" s="85" t="s">
        <v>207</v>
      </c>
      <c r="G350" s="85" t="s">
        <v>1102</v>
      </c>
      <c r="H350" s="85" t="s">
        <v>1103</v>
      </c>
      <c r="I350" s="85" t="s">
        <v>635</v>
      </c>
    </row>
    <row r="351" spans="1:9" ht="13.5" customHeight="1" x14ac:dyDescent="0.2">
      <c r="A351" s="55">
        <f t="shared" si="5"/>
        <v>3112</v>
      </c>
      <c r="B351" s="84">
        <v>31</v>
      </c>
      <c r="C351" s="84">
        <v>811550</v>
      </c>
      <c r="D351" s="85" t="s">
        <v>41</v>
      </c>
      <c r="E351" s="84">
        <v>12</v>
      </c>
      <c r="F351" s="85" t="s">
        <v>197</v>
      </c>
      <c r="G351" s="85" t="s">
        <v>1104</v>
      </c>
      <c r="H351" s="85" t="s">
        <v>1105</v>
      </c>
      <c r="I351" s="85" t="s">
        <v>1106</v>
      </c>
    </row>
    <row r="352" spans="1:9" ht="13.5" customHeight="1" x14ac:dyDescent="0.2">
      <c r="A352" s="55">
        <f t="shared" si="5"/>
        <v>3113</v>
      </c>
      <c r="B352" s="84">
        <v>31</v>
      </c>
      <c r="C352" s="84">
        <v>811550</v>
      </c>
      <c r="D352" s="85" t="s">
        <v>41</v>
      </c>
      <c r="E352" s="84">
        <v>13</v>
      </c>
      <c r="F352" s="85" t="s">
        <v>207</v>
      </c>
      <c r="G352" s="85" t="s">
        <v>1107</v>
      </c>
      <c r="H352" s="85" t="s">
        <v>1108</v>
      </c>
      <c r="I352" s="85" t="s">
        <v>635</v>
      </c>
    </row>
    <row r="353" spans="1:9" ht="13.5" customHeight="1" x14ac:dyDescent="0.2">
      <c r="A353" s="55">
        <f t="shared" si="5"/>
        <v>3114</v>
      </c>
      <c r="B353" s="84">
        <v>31</v>
      </c>
      <c r="C353" s="84">
        <v>811550</v>
      </c>
      <c r="D353" s="85" t="s">
        <v>41</v>
      </c>
      <c r="E353" s="84">
        <v>14</v>
      </c>
      <c r="F353" s="85" t="s">
        <v>187</v>
      </c>
      <c r="G353" s="85" t="s">
        <v>1109</v>
      </c>
      <c r="H353" s="85" t="s">
        <v>1110</v>
      </c>
      <c r="I353" s="85" t="s">
        <v>1111</v>
      </c>
    </row>
    <row r="354" spans="1:9" ht="13.5" customHeight="1" x14ac:dyDescent="0.2">
      <c r="A354" s="55">
        <f t="shared" si="5"/>
        <v>3115</v>
      </c>
      <c r="B354" s="84">
        <v>31</v>
      </c>
      <c r="C354" s="84">
        <v>811550</v>
      </c>
      <c r="D354" s="85" t="s">
        <v>41</v>
      </c>
      <c r="E354" s="84">
        <v>15</v>
      </c>
      <c r="F354" s="85" t="s">
        <v>187</v>
      </c>
      <c r="G354" s="85" t="s">
        <v>1112</v>
      </c>
      <c r="H354" s="85" t="s">
        <v>1113</v>
      </c>
      <c r="I354" s="85" t="s">
        <v>1114</v>
      </c>
    </row>
    <row r="355" spans="1:9" ht="13.5" customHeight="1" x14ac:dyDescent="0.2">
      <c r="A355" s="55">
        <f t="shared" si="5"/>
        <v>3201</v>
      </c>
      <c r="B355" s="84">
        <v>32</v>
      </c>
      <c r="C355" s="84">
        <v>816159</v>
      </c>
      <c r="D355" s="85" t="s">
        <v>34</v>
      </c>
      <c r="E355" s="84">
        <v>1</v>
      </c>
      <c r="F355" s="85" t="s">
        <v>207</v>
      </c>
      <c r="G355" s="85" t="s">
        <v>1115</v>
      </c>
      <c r="H355" s="85" t="s">
        <v>1116</v>
      </c>
      <c r="I355" s="85" t="s">
        <v>1117</v>
      </c>
    </row>
    <row r="356" spans="1:9" ht="13.5" customHeight="1" x14ac:dyDescent="0.2">
      <c r="A356" s="55">
        <f t="shared" si="5"/>
        <v>3202</v>
      </c>
      <c r="B356" s="84">
        <v>32</v>
      </c>
      <c r="C356" s="84">
        <v>816159</v>
      </c>
      <c r="D356" s="85" t="s">
        <v>34</v>
      </c>
      <c r="E356" s="84">
        <v>2</v>
      </c>
      <c r="F356" s="85" t="s">
        <v>207</v>
      </c>
      <c r="G356" s="85" t="s">
        <v>1118</v>
      </c>
      <c r="H356" s="85" t="s">
        <v>1119</v>
      </c>
      <c r="I356" s="85" t="s">
        <v>256</v>
      </c>
    </row>
    <row r="357" spans="1:9" ht="13.5" customHeight="1" x14ac:dyDescent="0.2">
      <c r="A357" s="55">
        <f t="shared" si="5"/>
        <v>3203</v>
      </c>
      <c r="B357" s="84">
        <v>32</v>
      </c>
      <c r="C357" s="84">
        <v>816159</v>
      </c>
      <c r="D357" s="85" t="s">
        <v>34</v>
      </c>
      <c r="E357" s="84">
        <v>3</v>
      </c>
      <c r="F357" s="85" t="s">
        <v>207</v>
      </c>
      <c r="G357" s="85" t="s">
        <v>1120</v>
      </c>
      <c r="H357" s="85" t="s">
        <v>1121</v>
      </c>
      <c r="I357" s="85" t="s">
        <v>1122</v>
      </c>
    </row>
    <row r="358" spans="1:9" ht="13.5" customHeight="1" x14ac:dyDescent="0.2">
      <c r="A358" s="55">
        <f t="shared" si="5"/>
        <v>3204</v>
      </c>
      <c r="B358" s="84">
        <v>32</v>
      </c>
      <c r="C358" s="84">
        <v>816159</v>
      </c>
      <c r="D358" s="85" t="s">
        <v>34</v>
      </c>
      <c r="E358" s="84">
        <v>4</v>
      </c>
      <c r="F358" s="85" t="s">
        <v>207</v>
      </c>
      <c r="G358" s="85" t="s">
        <v>1123</v>
      </c>
      <c r="H358" s="85" t="s">
        <v>1124</v>
      </c>
      <c r="I358" s="85" t="s">
        <v>190</v>
      </c>
    </row>
    <row r="359" spans="1:9" ht="13.5" customHeight="1" x14ac:dyDescent="0.2">
      <c r="A359" s="55">
        <f t="shared" si="5"/>
        <v>3205</v>
      </c>
      <c r="B359" s="84">
        <v>32</v>
      </c>
      <c r="C359" s="84">
        <v>816159</v>
      </c>
      <c r="D359" s="85" t="s">
        <v>34</v>
      </c>
      <c r="E359" s="84">
        <v>5</v>
      </c>
      <c r="F359" s="85" t="s">
        <v>207</v>
      </c>
      <c r="G359" s="85" t="s">
        <v>838</v>
      </c>
      <c r="H359" s="85" t="s">
        <v>1125</v>
      </c>
      <c r="I359" s="85" t="s">
        <v>1126</v>
      </c>
    </row>
    <row r="360" spans="1:9" ht="13.5" customHeight="1" x14ac:dyDescent="0.2">
      <c r="A360" s="55">
        <f t="shared" si="5"/>
        <v>3206</v>
      </c>
      <c r="B360" s="84">
        <v>32</v>
      </c>
      <c r="C360" s="84">
        <v>816159</v>
      </c>
      <c r="D360" s="85" t="s">
        <v>34</v>
      </c>
      <c r="E360" s="84">
        <v>6</v>
      </c>
      <c r="F360" s="85" t="s">
        <v>191</v>
      </c>
      <c r="G360" s="85" t="s">
        <v>1127</v>
      </c>
      <c r="H360" s="85" t="s">
        <v>1128</v>
      </c>
      <c r="I360" s="85" t="s">
        <v>1129</v>
      </c>
    </row>
    <row r="361" spans="1:9" ht="13.5" customHeight="1" x14ac:dyDescent="0.2">
      <c r="A361" s="55">
        <f t="shared" si="5"/>
        <v>3207</v>
      </c>
      <c r="B361" s="84">
        <v>32</v>
      </c>
      <c r="C361" s="84">
        <v>816159</v>
      </c>
      <c r="D361" s="85" t="s">
        <v>34</v>
      </c>
      <c r="E361" s="84">
        <v>7</v>
      </c>
      <c r="F361" s="85" t="s">
        <v>191</v>
      </c>
      <c r="G361" s="85" t="s">
        <v>1130</v>
      </c>
      <c r="H361" s="85" t="s">
        <v>1131</v>
      </c>
      <c r="I361" s="85" t="s">
        <v>1132</v>
      </c>
    </row>
    <row r="362" spans="1:9" ht="13.5" customHeight="1" x14ac:dyDescent="0.2">
      <c r="A362" s="55">
        <f t="shared" si="5"/>
        <v>3208</v>
      </c>
      <c r="B362" s="84">
        <v>32</v>
      </c>
      <c r="C362" s="84">
        <v>816159</v>
      </c>
      <c r="D362" s="85" t="s">
        <v>34</v>
      </c>
      <c r="E362" s="84">
        <v>8</v>
      </c>
      <c r="F362" s="85" t="s">
        <v>191</v>
      </c>
      <c r="G362" s="85" t="s">
        <v>1133</v>
      </c>
      <c r="H362" s="85" t="s">
        <v>1134</v>
      </c>
      <c r="I362" s="85" t="s">
        <v>1135</v>
      </c>
    </row>
    <row r="363" spans="1:9" ht="13.5" customHeight="1" x14ac:dyDescent="0.2">
      <c r="A363" s="55">
        <f t="shared" si="5"/>
        <v>3209</v>
      </c>
      <c r="B363" s="84">
        <v>32</v>
      </c>
      <c r="C363" s="84">
        <v>816159</v>
      </c>
      <c r="D363" s="85" t="s">
        <v>34</v>
      </c>
      <c r="E363" s="84">
        <v>9</v>
      </c>
      <c r="F363" s="85" t="s">
        <v>191</v>
      </c>
      <c r="G363" s="85" t="s">
        <v>1136</v>
      </c>
      <c r="H363" s="85" t="s">
        <v>1137</v>
      </c>
      <c r="I363" s="85" t="s">
        <v>1138</v>
      </c>
    </row>
    <row r="364" spans="1:9" ht="13.5" customHeight="1" x14ac:dyDescent="0.2">
      <c r="A364" s="55">
        <f t="shared" si="5"/>
        <v>3210</v>
      </c>
      <c r="B364" s="84">
        <v>32</v>
      </c>
      <c r="C364" s="84">
        <v>816159</v>
      </c>
      <c r="D364" s="85" t="s">
        <v>34</v>
      </c>
      <c r="E364" s="84">
        <v>10</v>
      </c>
      <c r="F364" s="85" t="s">
        <v>191</v>
      </c>
      <c r="G364" s="85" t="s">
        <v>1139</v>
      </c>
      <c r="H364" s="85" t="s">
        <v>1140</v>
      </c>
      <c r="I364" s="85" t="s">
        <v>1141</v>
      </c>
    </row>
    <row r="365" spans="1:9" ht="13.5" customHeight="1" x14ac:dyDescent="0.2">
      <c r="A365" s="55">
        <f t="shared" si="5"/>
        <v>3211</v>
      </c>
      <c r="B365" s="84">
        <v>32</v>
      </c>
      <c r="C365" s="84">
        <v>816159</v>
      </c>
      <c r="D365" s="85" t="s">
        <v>34</v>
      </c>
      <c r="E365" s="84">
        <v>11</v>
      </c>
      <c r="F365" s="85" t="s">
        <v>191</v>
      </c>
      <c r="G365" s="85" t="s">
        <v>1142</v>
      </c>
      <c r="H365" s="85" t="s">
        <v>1143</v>
      </c>
      <c r="I365" s="85" t="s">
        <v>1144</v>
      </c>
    </row>
    <row r="366" spans="1:9" ht="13.5" customHeight="1" x14ac:dyDescent="0.2">
      <c r="A366" s="55">
        <f t="shared" si="5"/>
        <v>3212</v>
      </c>
      <c r="B366" s="84">
        <v>32</v>
      </c>
      <c r="C366" s="84">
        <v>816159</v>
      </c>
      <c r="D366" s="85" t="s">
        <v>34</v>
      </c>
      <c r="E366" s="84">
        <v>12</v>
      </c>
      <c r="F366" s="85" t="s">
        <v>191</v>
      </c>
      <c r="G366" s="85" t="s">
        <v>1145</v>
      </c>
      <c r="H366" s="85" t="s">
        <v>1146</v>
      </c>
      <c r="I366" s="85" t="s">
        <v>1147</v>
      </c>
    </row>
    <row r="367" spans="1:9" ht="13.5" customHeight="1" x14ac:dyDescent="0.2">
      <c r="A367" s="55">
        <f t="shared" si="5"/>
        <v>3213</v>
      </c>
      <c r="B367" s="84">
        <v>32</v>
      </c>
      <c r="C367" s="84">
        <v>816159</v>
      </c>
      <c r="D367" s="85" t="s">
        <v>34</v>
      </c>
      <c r="E367" s="84">
        <v>13</v>
      </c>
      <c r="F367" s="85" t="s">
        <v>191</v>
      </c>
      <c r="G367" s="85" t="s">
        <v>1148</v>
      </c>
      <c r="H367" s="85" t="s">
        <v>1149</v>
      </c>
      <c r="I367" s="85" t="s">
        <v>1150</v>
      </c>
    </row>
    <row r="368" spans="1:9" ht="13.5" customHeight="1" x14ac:dyDescent="0.2">
      <c r="A368" s="55">
        <f t="shared" si="5"/>
        <v>3214</v>
      </c>
      <c r="B368" s="84">
        <v>32</v>
      </c>
      <c r="C368" s="84">
        <v>816159</v>
      </c>
      <c r="D368" s="85" t="s">
        <v>34</v>
      </c>
      <c r="E368" s="84">
        <v>14</v>
      </c>
      <c r="F368" s="85" t="s">
        <v>377</v>
      </c>
      <c r="G368" s="85" t="s">
        <v>1151</v>
      </c>
      <c r="H368" s="85" t="s">
        <v>1152</v>
      </c>
      <c r="I368" s="85" t="s">
        <v>1153</v>
      </c>
    </row>
    <row r="369" spans="1:9" ht="13.5" customHeight="1" x14ac:dyDescent="0.2">
      <c r="A369" s="55">
        <f t="shared" si="5"/>
        <v>3215</v>
      </c>
      <c r="B369" s="84">
        <v>32</v>
      </c>
      <c r="C369" s="84">
        <v>816159</v>
      </c>
      <c r="D369" s="85" t="s">
        <v>34</v>
      </c>
      <c r="E369" s="84">
        <v>15</v>
      </c>
      <c r="F369" s="85" t="s">
        <v>191</v>
      </c>
      <c r="G369" s="85" t="s">
        <v>1154</v>
      </c>
      <c r="H369" s="85" t="s">
        <v>1155</v>
      </c>
      <c r="I369" s="85" t="s">
        <v>1156</v>
      </c>
    </row>
    <row r="370" spans="1:9" ht="13.5" customHeight="1" x14ac:dyDescent="0.2">
      <c r="A370" s="55">
        <f t="shared" si="5"/>
        <v>3216</v>
      </c>
      <c r="B370" s="84">
        <v>32</v>
      </c>
      <c r="C370" s="84">
        <v>816159</v>
      </c>
      <c r="D370" s="85" t="s">
        <v>34</v>
      </c>
      <c r="E370" s="84">
        <v>16</v>
      </c>
      <c r="F370" s="85" t="s">
        <v>191</v>
      </c>
      <c r="G370" s="85" t="s">
        <v>1157</v>
      </c>
      <c r="H370" s="85" t="s">
        <v>1158</v>
      </c>
      <c r="I370" s="85" t="s">
        <v>1159</v>
      </c>
    </row>
    <row r="371" spans="1:9" ht="13.5" customHeight="1" x14ac:dyDescent="0.2">
      <c r="A371" s="55">
        <f t="shared" si="5"/>
        <v>3217</v>
      </c>
      <c r="B371" s="84">
        <v>32</v>
      </c>
      <c r="C371" s="84">
        <v>816159</v>
      </c>
      <c r="D371" s="85" t="s">
        <v>34</v>
      </c>
      <c r="E371" s="84">
        <v>17</v>
      </c>
      <c r="F371" s="85" t="s">
        <v>197</v>
      </c>
      <c r="G371" s="85" t="s">
        <v>1160</v>
      </c>
      <c r="H371" s="85" t="s">
        <v>1161</v>
      </c>
      <c r="I371" s="85" t="s">
        <v>256</v>
      </c>
    </row>
    <row r="372" spans="1:9" ht="13.5" customHeight="1" x14ac:dyDescent="0.2">
      <c r="A372" s="55">
        <f t="shared" si="5"/>
        <v>3218</v>
      </c>
      <c r="B372" s="84">
        <v>32</v>
      </c>
      <c r="C372" s="84">
        <v>816159</v>
      </c>
      <c r="D372" s="85" t="s">
        <v>34</v>
      </c>
      <c r="E372" s="84">
        <v>18</v>
      </c>
      <c r="F372" s="85" t="s">
        <v>191</v>
      </c>
      <c r="G372" s="85" t="s">
        <v>1162</v>
      </c>
      <c r="H372" s="85" t="s">
        <v>1163</v>
      </c>
      <c r="I372" s="85" t="s">
        <v>293</v>
      </c>
    </row>
    <row r="373" spans="1:9" ht="13.5" customHeight="1" x14ac:dyDescent="0.2">
      <c r="A373" s="55">
        <f t="shared" si="5"/>
        <v>3301</v>
      </c>
      <c r="B373" s="84">
        <v>33</v>
      </c>
      <c r="C373" s="84">
        <v>810178</v>
      </c>
      <c r="D373" s="85" t="s">
        <v>39</v>
      </c>
      <c r="E373" s="84">
        <v>1</v>
      </c>
      <c r="F373" s="85" t="s">
        <v>187</v>
      </c>
      <c r="G373" s="85" t="s">
        <v>188</v>
      </c>
      <c r="H373" s="85" t="s">
        <v>1164</v>
      </c>
      <c r="I373" s="85" t="s">
        <v>269</v>
      </c>
    </row>
    <row r="374" spans="1:9" ht="13.5" customHeight="1" x14ac:dyDescent="0.2">
      <c r="A374" s="55">
        <f t="shared" si="5"/>
        <v>3302</v>
      </c>
      <c r="B374" s="84">
        <v>33</v>
      </c>
      <c r="C374" s="84">
        <v>810178</v>
      </c>
      <c r="D374" s="85" t="s">
        <v>39</v>
      </c>
      <c r="E374" s="84">
        <v>2</v>
      </c>
      <c r="F374" s="85" t="s">
        <v>191</v>
      </c>
      <c r="G374" s="85" t="s">
        <v>1165</v>
      </c>
      <c r="H374" s="85" t="s">
        <v>1166</v>
      </c>
      <c r="I374" s="85" t="s">
        <v>1167</v>
      </c>
    </row>
    <row r="375" spans="1:9" ht="13.5" customHeight="1" x14ac:dyDescent="0.2">
      <c r="A375" s="55">
        <f t="shared" si="5"/>
        <v>3303</v>
      </c>
      <c r="B375" s="84">
        <v>33</v>
      </c>
      <c r="C375" s="84">
        <v>810178</v>
      </c>
      <c r="D375" s="85" t="s">
        <v>39</v>
      </c>
      <c r="E375" s="84">
        <v>3</v>
      </c>
      <c r="F375" s="85" t="s">
        <v>191</v>
      </c>
      <c r="G375" s="85" t="s">
        <v>1168</v>
      </c>
      <c r="H375" s="85" t="s">
        <v>1169</v>
      </c>
      <c r="I375" s="85" t="s">
        <v>1170</v>
      </c>
    </row>
    <row r="376" spans="1:9" ht="13.5" customHeight="1" x14ac:dyDescent="0.2">
      <c r="A376" s="55">
        <f t="shared" si="5"/>
        <v>3304</v>
      </c>
      <c r="B376" s="84">
        <v>33</v>
      </c>
      <c r="C376" s="84">
        <v>810178</v>
      </c>
      <c r="D376" s="85" t="s">
        <v>39</v>
      </c>
      <c r="E376" s="84">
        <v>4</v>
      </c>
      <c r="F376" s="85" t="s">
        <v>191</v>
      </c>
      <c r="G376" s="85" t="s">
        <v>1171</v>
      </c>
      <c r="H376" s="85" t="s">
        <v>1172</v>
      </c>
      <c r="I376" s="85" t="s">
        <v>1173</v>
      </c>
    </row>
    <row r="377" spans="1:9" ht="13.5" customHeight="1" x14ac:dyDescent="0.2">
      <c r="A377" s="55">
        <f t="shared" si="5"/>
        <v>3305</v>
      </c>
      <c r="B377" s="84">
        <v>33</v>
      </c>
      <c r="C377" s="84">
        <v>810178</v>
      </c>
      <c r="D377" s="85" t="s">
        <v>39</v>
      </c>
      <c r="E377" s="84">
        <v>5</v>
      </c>
      <c r="F377" s="85" t="s">
        <v>191</v>
      </c>
      <c r="G377" s="85" t="s">
        <v>1174</v>
      </c>
      <c r="H377" s="85" t="s">
        <v>1175</v>
      </c>
      <c r="I377" s="85" t="s">
        <v>1176</v>
      </c>
    </row>
    <row r="378" spans="1:9" ht="13.5" customHeight="1" x14ac:dyDescent="0.2">
      <c r="A378" s="55">
        <f t="shared" si="5"/>
        <v>3306</v>
      </c>
      <c r="B378" s="84">
        <v>33</v>
      </c>
      <c r="C378" s="84">
        <v>810178</v>
      </c>
      <c r="D378" s="85" t="s">
        <v>39</v>
      </c>
      <c r="E378" s="84">
        <v>6</v>
      </c>
      <c r="F378" s="85" t="s">
        <v>191</v>
      </c>
      <c r="G378" s="85" t="s">
        <v>1177</v>
      </c>
      <c r="H378" s="85" t="s">
        <v>1178</v>
      </c>
      <c r="I378" s="85" t="s">
        <v>1176</v>
      </c>
    </row>
    <row r="379" spans="1:9" ht="13.5" customHeight="1" x14ac:dyDescent="0.2">
      <c r="A379" s="55">
        <f t="shared" si="5"/>
        <v>3307</v>
      </c>
      <c r="B379" s="84">
        <v>33</v>
      </c>
      <c r="C379" s="84">
        <v>810178</v>
      </c>
      <c r="D379" s="85" t="s">
        <v>39</v>
      </c>
      <c r="E379" s="84">
        <v>7</v>
      </c>
      <c r="F379" s="85" t="s">
        <v>191</v>
      </c>
      <c r="G379" s="85" t="s">
        <v>1179</v>
      </c>
      <c r="H379" s="85" t="s">
        <v>1180</v>
      </c>
      <c r="I379" s="85" t="s">
        <v>1181</v>
      </c>
    </row>
    <row r="380" spans="1:9" ht="13.5" customHeight="1" x14ac:dyDescent="0.2">
      <c r="A380" s="55">
        <f t="shared" si="5"/>
        <v>3308</v>
      </c>
      <c r="B380" s="84">
        <v>33</v>
      </c>
      <c r="C380" s="84">
        <v>810178</v>
      </c>
      <c r="D380" s="85" t="s">
        <v>39</v>
      </c>
      <c r="E380" s="84">
        <v>8</v>
      </c>
      <c r="F380" s="85" t="s">
        <v>191</v>
      </c>
      <c r="G380" s="85" t="s">
        <v>1182</v>
      </c>
      <c r="H380" s="85" t="s">
        <v>1183</v>
      </c>
      <c r="I380" s="85" t="s">
        <v>1184</v>
      </c>
    </row>
    <row r="381" spans="1:9" ht="13.5" customHeight="1" x14ac:dyDescent="0.2">
      <c r="A381" s="55">
        <f t="shared" si="5"/>
        <v>3309</v>
      </c>
      <c r="B381" s="84">
        <v>33</v>
      </c>
      <c r="C381" s="84">
        <v>810178</v>
      </c>
      <c r="D381" s="85" t="s">
        <v>39</v>
      </c>
      <c r="E381" s="84">
        <v>9</v>
      </c>
      <c r="F381" s="85" t="s">
        <v>191</v>
      </c>
      <c r="G381" s="85" t="s">
        <v>1185</v>
      </c>
      <c r="H381" s="85" t="s">
        <v>1186</v>
      </c>
      <c r="I381" s="85" t="s">
        <v>1187</v>
      </c>
    </row>
    <row r="382" spans="1:9" ht="13.5" customHeight="1" x14ac:dyDescent="0.2">
      <c r="A382" s="55">
        <f t="shared" si="5"/>
        <v>3310</v>
      </c>
      <c r="B382" s="84">
        <v>33</v>
      </c>
      <c r="C382" s="84">
        <v>810178</v>
      </c>
      <c r="D382" s="85" t="s">
        <v>39</v>
      </c>
      <c r="E382" s="84">
        <v>10</v>
      </c>
      <c r="F382" s="85" t="s">
        <v>191</v>
      </c>
      <c r="G382" s="85" t="s">
        <v>1188</v>
      </c>
      <c r="H382" s="85" t="s">
        <v>1189</v>
      </c>
      <c r="I382" s="85" t="s">
        <v>1190</v>
      </c>
    </row>
    <row r="383" spans="1:9" ht="13.5" customHeight="1" x14ac:dyDescent="0.2">
      <c r="A383" s="55">
        <f t="shared" si="5"/>
        <v>3311</v>
      </c>
      <c r="B383" s="84">
        <v>33</v>
      </c>
      <c r="C383" s="84">
        <v>810178</v>
      </c>
      <c r="D383" s="85" t="s">
        <v>39</v>
      </c>
      <c r="E383" s="84">
        <v>11</v>
      </c>
      <c r="F383" s="85" t="s">
        <v>207</v>
      </c>
      <c r="G383" s="85" t="s">
        <v>1191</v>
      </c>
      <c r="H383" s="85" t="s">
        <v>1192</v>
      </c>
      <c r="I383" s="85" t="s">
        <v>228</v>
      </c>
    </row>
    <row r="384" spans="1:9" ht="13.5" customHeight="1" x14ac:dyDescent="0.2">
      <c r="A384" s="55">
        <f t="shared" si="5"/>
        <v>3312</v>
      </c>
      <c r="B384" s="84">
        <v>33</v>
      </c>
      <c r="C384" s="84">
        <v>810178</v>
      </c>
      <c r="D384" s="85" t="s">
        <v>39</v>
      </c>
      <c r="E384" s="84">
        <v>12</v>
      </c>
      <c r="F384" s="85" t="s">
        <v>207</v>
      </c>
      <c r="G384" s="85" t="s">
        <v>1193</v>
      </c>
      <c r="H384" s="85" t="s">
        <v>1194</v>
      </c>
      <c r="I384" s="85" t="s">
        <v>1195</v>
      </c>
    </row>
    <row r="385" spans="1:9" ht="13.5" customHeight="1" x14ac:dyDescent="0.2">
      <c r="A385" s="55">
        <f t="shared" si="5"/>
        <v>3313</v>
      </c>
      <c r="B385" s="84">
        <v>33</v>
      </c>
      <c r="C385" s="84">
        <v>810178</v>
      </c>
      <c r="D385" s="85" t="s">
        <v>39</v>
      </c>
      <c r="E385" s="84">
        <v>13</v>
      </c>
      <c r="F385" s="85" t="s">
        <v>207</v>
      </c>
      <c r="G385" s="85" t="s">
        <v>1196</v>
      </c>
      <c r="H385" s="85" t="s">
        <v>1197</v>
      </c>
      <c r="I385" s="85" t="s">
        <v>1198</v>
      </c>
    </row>
    <row r="386" spans="1:9" ht="13.5" customHeight="1" x14ac:dyDescent="0.2">
      <c r="A386" s="55">
        <f t="shared" si="5"/>
        <v>3314</v>
      </c>
      <c r="B386" s="84">
        <v>33</v>
      </c>
      <c r="C386" s="84">
        <v>810178</v>
      </c>
      <c r="D386" s="85" t="s">
        <v>39</v>
      </c>
      <c r="E386" s="84">
        <v>14</v>
      </c>
      <c r="F386" s="85" t="s">
        <v>197</v>
      </c>
      <c r="G386" s="85" t="s">
        <v>1199</v>
      </c>
      <c r="H386" s="85" t="s">
        <v>1200</v>
      </c>
      <c r="I386" s="85" t="s">
        <v>269</v>
      </c>
    </row>
    <row r="387" spans="1:9" ht="13.5" customHeight="1" x14ac:dyDescent="0.2">
      <c r="A387" s="55">
        <f t="shared" si="5"/>
        <v>3401</v>
      </c>
      <c r="B387" s="84">
        <v>34</v>
      </c>
      <c r="C387" s="84">
        <v>1302882</v>
      </c>
      <c r="D387" s="85" t="s">
        <v>130</v>
      </c>
      <c r="E387" s="84">
        <v>1</v>
      </c>
      <c r="F387" s="85" t="s">
        <v>187</v>
      </c>
      <c r="G387" s="85" t="s">
        <v>188</v>
      </c>
      <c r="H387" s="85" t="s">
        <v>1201</v>
      </c>
      <c r="I387" s="85" t="s">
        <v>1202</v>
      </c>
    </row>
    <row r="388" spans="1:9" ht="13.5" customHeight="1" x14ac:dyDescent="0.2">
      <c r="A388" s="55">
        <f t="shared" ref="A388:A451" si="6">B388*100+E388</f>
        <v>3402</v>
      </c>
      <c r="B388" s="84">
        <v>34</v>
      </c>
      <c r="C388" s="84">
        <v>1302882</v>
      </c>
      <c r="D388" s="85" t="s">
        <v>130</v>
      </c>
      <c r="E388" s="84">
        <v>2</v>
      </c>
      <c r="F388" s="85" t="s">
        <v>191</v>
      </c>
      <c r="G388" s="85" t="s">
        <v>1203</v>
      </c>
      <c r="H388" s="85" t="s">
        <v>1204</v>
      </c>
      <c r="I388" s="85" t="s">
        <v>1205</v>
      </c>
    </row>
    <row r="389" spans="1:9" ht="13.5" customHeight="1" x14ac:dyDescent="0.2">
      <c r="A389" s="55">
        <f t="shared" si="6"/>
        <v>3403</v>
      </c>
      <c r="B389" s="84">
        <v>34</v>
      </c>
      <c r="C389" s="84">
        <v>1302882</v>
      </c>
      <c r="D389" s="85" t="s">
        <v>130</v>
      </c>
      <c r="E389" s="84">
        <v>3</v>
      </c>
      <c r="F389" s="85" t="s">
        <v>191</v>
      </c>
      <c r="G389" s="85" t="s">
        <v>1206</v>
      </c>
      <c r="H389" s="85" t="s">
        <v>1207</v>
      </c>
      <c r="I389" s="85" t="s">
        <v>1208</v>
      </c>
    </row>
    <row r="390" spans="1:9" ht="13.5" customHeight="1" x14ac:dyDescent="0.2">
      <c r="A390" s="55">
        <f t="shared" si="6"/>
        <v>3404</v>
      </c>
      <c r="B390" s="84">
        <v>34</v>
      </c>
      <c r="C390" s="84">
        <v>1302882</v>
      </c>
      <c r="D390" s="85" t="s">
        <v>130</v>
      </c>
      <c r="E390" s="84">
        <v>4</v>
      </c>
      <c r="F390" s="85" t="s">
        <v>207</v>
      </c>
      <c r="G390" s="85" t="s">
        <v>1209</v>
      </c>
      <c r="H390" s="85" t="s">
        <v>1210</v>
      </c>
      <c r="I390" s="85" t="s">
        <v>1211</v>
      </c>
    </row>
    <row r="391" spans="1:9" ht="13.5" customHeight="1" x14ac:dyDescent="0.2">
      <c r="A391" s="55">
        <f t="shared" si="6"/>
        <v>3405</v>
      </c>
      <c r="B391" s="84">
        <v>34</v>
      </c>
      <c r="C391" s="84">
        <v>1302882</v>
      </c>
      <c r="D391" s="85" t="s">
        <v>130</v>
      </c>
      <c r="E391" s="84">
        <v>5</v>
      </c>
      <c r="F391" s="85" t="s">
        <v>207</v>
      </c>
      <c r="G391" s="85" t="s">
        <v>1212</v>
      </c>
      <c r="H391" s="85" t="s">
        <v>1213</v>
      </c>
      <c r="I391" s="85" t="s">
        <v>1214</v>
      </c>
    </row>
    <row r="392" spans="1:9" ht="13.5" customHeight="1" x14ac:dyDescent="0.2">
      <c r="A392" s="55">
        <f t="shared" si="6"/>
        <v>3406</v>
      </c>
      <c r="B392" s="84">
        <v>34</v>
      </c>
      <c r="C392" s="84">
        <v>1302882</v>
      </c>
      <c r="D392" s="85" t="s">
        <v>130</v>
      </c>
      <c r="E392" s="84">
        <v>6</v>
      </c>
      <c r="F392" s="85" t="s">
        <v>197</v>
      </c>
      <c r="G392" s="85" t="s">
        <v>629</v>
      </c>
      <c r="H392" s="85" t="s">
        <v>1215</v>
      </c>
      <c r="I392" s="85" t="s">
        <v>293</v>
      </c>
    </row>
    <row r="393" spans="1:9" ht="13.5" customHeight="1" x14ac:dyDescent="0.2">
      <c r="A393" s="55">
        <f t="shared" si="6"/>
        <v>3501</v>
      </c>
      <c r="B393" s="84">
        <v>35</v>
      </c>
      <c r="C393" s="84">
        <v>308169</v>
      </c>
      <c r="D393" s="85" t="s">
        <v>148</v>
      </c>
      <c r="E393" s="84">
        <v>1</v>
      </c>
      <c r="F393" s="85" t="s">
        <v>187</v>
      </c>
      <c r="G393" s="85" t="s">
        <v>188</v>
      </c>
      <c r="H393" s="85" t="s">
        <v>1216</v>
      </c>
      <c r="I393" s="85" t="s">
        <v>228</v>
      </c>
    </row>
    <row r="394" spans="1:9" ht="13.5" customHeight="1" x14ac:dyDescent="0.2">
      <c r="A394" s="55">
        <f t="shared" si="6"/>
        <v>3502</v>
      </c>
      <c r="B394" s="84">
        <v>35</v>
      </c>
      <c r="C394" s="84">
        <v>308169</v>
      </c>
      <c r="D394" s="85" t="s">
        <v>148</v>
      </c>
      <c r="E394" s="84">
        <v>2</v>
      </c>
      <c r="F394" s="85" t="s">
        <v>187</v>
      </c>
      <c r="G394" s="85" t="s">
        <v>1217</v>
      </c>
      <c r="H394" s="85" t="s">
        <v>1218</v>
      </c>
      <c r="I394" s="85" t="s">
        <v>228</v>
      </c>
    </row>
    <row r="395" spans="1:9" ht="13.5" customHeight="1" x14ac:dyDescent="0.2">
      <c r="A395" s="55">
        <f t="shared" si="6"/>
        <v>3503</v>
      </c>
      <c r="B395" s="84">
        <v>35</v>
      </c>
      <c r="C395" s="84">
        <v>308169</v>
      </c>
      <c r="D395" s="85" t="s">
        <v>148</v>
      </c>
      <c r="E395" s="84">
        <v>3</v>
      </c>
      <c r="F395" s="85" t="s">
        <v>207</v>
      </c>
      <c r="G395" s="85" t="s">
        <v>1219</v>
      </c>
      <c r="H395" s="85" t="s">
        <v>1220</v>
      </c>
      <c r="I395" s="85" t="s">
        <v>1221</v>
      </c>
    </row>
    <row r="396" spans="1:9" ht="13.5" customHeight="1" x14ac:dyDescent="0.2">
      <c r="A396" s="55">
        <f t="shared" si="6"/>
        <v>3504</v>
      </c>
      <c r="B396" s="84">
        <v>35</v>
      </c>
      <c r="C396" s="84">
        <v>308169</v>
      </c>
      <c r="D396" s="85" t="s">
        <v>148</v>
      </c>
      <c r="E396" s="84">
        <v>4</v>
      </c>
      <c r="F396" s="85" t="s">
        <v>191</v>
      </c>
      <c r="G396" s="85" t="s">
        <v>1222</v>
      </c>
      <c r="H396" s="85" t="s">
        <v>1223</v>
      </c>
      <c r="I396" s="85" t="s">
        <v>1224</v>
      </c>
    </row>
    <row r="397" spans="1:9" ht="13.5" customHeight="1" x14ac:dyDescent="0.2">
      <c r="A397" s="55">
        <f t="shared" si="6"/>
        <v>3505</v>
      </c>
      <c r="B397" s="84">
        <v>35</v>
      </c>
      <c r="C397" s="84">
        <v>308169</v>
      </c>
      <c r="D397" s="85" t="s">
        <v>148</v>
      </c>
      <c r="E397" s="84">
        <v>5</v>
      </c>
      <c r="F397" s="85" t="s">
        <v>191</v>
      </c>
      <c r="G397" s="85" t="s">
        <v>1225</v>
      </c>
      <c r="H397" s="85" t="s">
        <v>1226</v>
      </c>
      <c r="I397" s="85" t="s">
        <v>1227</v>
      </c>
    </row>
    <row r="398" spans="1:9" ht="13.5" customHeight="1" x14ac:dyDescent="0.2">
      <c r="A398" s="55">
        <f t="shared" si="6"/>
        <v>3506</v>
      </c>
      <c r="B398" s="84">
        <v>35</v>
      </c>
      <c r="C398" s="84">
        <v>308169</v>
      </c>
      <c r="D398" s="85" t="s">
        <v>148</v>
      </c>
      <c r="E398" s="84">
        <v>6</v>
      </c>
      <c r="F398" s="85" t="s">
        <v>377</v>
      </c>
      <c r="G398" s="85" t="s">
        <v>1228</v>
      </c>
      <c r="H398" s="85" t="s">
        <v>1229</v>
      </c>
      <c r="I398" s="85" t="s">
        <v>1230</v>
      </c>
    </row>
    <row r="399" spans="1:9" ht="13.5" customHeight="1" x14ac:dyDescent="0.2">
      <c r="A399" s="55">
        <f t="shared" si="6"/>
        <v>3507</v>
      </c>
      <c r="B399" s="84">
        <v>35</v>
      </c>
      <c r="C399" s="84">
        <v>308169</v>
      </c>
      <c r="D399" s="85" t="s">
        <v>148</v>
      </c>
      <c r="E399" s="84">
        <v>7</v>
      </c>
      <c r="F399" s="85" t="s">
        <v>191</v>
      </c>
      <c r="G399" s="85" t="s">
        <v>1231</v>
      </c>
      <c r="H399" s="85" t="s">
        <v>1232</v>
      </c>
      <c r="I399" s="85" t="s">
        <v>1233</v>
      </c>
    </row>
    <row r="400" spans="1:9" ht="13.5" customHeight="1" x14ac:dyDescent="0.2">
      <c r="A400" s="55">
        <f t="shared" si="6"/>
        <v>3508</v>
      </c>
      <c r="B400" s="84">
        <v>35</v>
      </c>
      <c r="C400" s="84">
        <v>308169</v>
      </c>
      <c r="D400" s="85" t="s">
        <v>148</v>
      </c>
      <c r="E400" s="84">
        <v>8</v>
      </c>
      <c r="F400" s="85" t="s">
        <v>191</v>
      </c>
      <c r="G400" s="85" t="s">
        <v>1234</v>
      </c>
      <c r="H400" s="85" t="s">
        <v>1235</v>
      </c>
      <c r="I400" s="85" t="s">
        <v>1159</v>
      </c>
    </row>
    <row r="401" spans="1:9" ht="13.5" customHeight="1" x14ac:dyDescent="0.2">
      <c r="A401" s="55">
        <f t="shared" si="6"/>
        <v>3509</v>
      </c>
      <c r="B401" s="84">
        <v>35</v>
      </c>
      <c r="C401" s="84">
        <v>308169</v>
      </c>
      <c r="D401" s="85" t="s">
        <v>148</v>
      </c>
      <c r="E401" s="84">
        <v>9</v>
      </c>
      <c r="F401" s="85" t="s">
        <v>191</v>
      </c>
      <c r="G401" s="85" t="s">
        <v>1236</v>
      </c>
      <c r="H401" s="85" t="s">
        <v>1237</v>
      </c>
      <c r="I401" s="85" t="s">
        <v>1238</v>
      </c>
    </row>
    <row r="402" spans="1:9" ht="13.5" customHeight="1" x14ac:dyDescent="0.2">
      <c r="A402" s="55">
        <f t="shared" si="6"/>
        <v>3510</v>
      </c>
      <c r="B402" s="84">
        <v>35</v>
      </c>
      <c r="C402" s="84">
        <v>308169</v>
      </c>
      <c r="D402" s="85" t="s">
        <v>148</v>
      </c>
      <c r="E402" s="84">
        <v>10</v>
      </c>
      <c r="F402" s="85" t="s">
        <v>207</v>
      </c>
      <c r="G402" s="85" t="s">
        <v>1239</v>
      </c>
      <c r="H402" s="85" t="s">
        <v>1240</v>
      </c>
      <c r="I402" s="85" t="s">
        <v>1241</v>
      </c>
    </row>
    <row r="403" spans="1:9" ht="13.5" customHeight="1" x14ac:dyDescent="0.2">
      <c r="A403" s="55">
        <f t="shared" si="6"/>
        <v>3511</v>
      </c>
      <c r="B403" s="84">
        <v>35</v>
      </c>
      <c r="C403" s="84">
        <v>308169</v>
      </c>
      <c r="D403" s="85" t="s">
        <v>148</v>
      </c>
      <c r="E403" s="84">
        <v>11</v>
      </c>
      <c r="F403" s="85" t="s">
        <v>207</v>
      </c>
      <c r="G403" s="85" t="s">
        <v>1242</v>
      </c>
      <c r="H403" s="85" t="s">
        <v>1243</v>
      </c>
      <c r="I403" s="85" t="s">
        <v>1244</v>
      </c>
    </row>
    <row r="404" spans="1:9" ht="13.5" customHeight="1" x14ac:dyDescent="0.2">
      <c r="A404" s="55">
        <f t="shared" si="6"/>
        <v>3512</v>
      </c>
      <c r="B404" s="84">
        <v>35</v>
      </c>
      <c r="C404" s="84">
        <v>308169</v>
      </c>
      <c r="D404" s="85" t="s">
        <v>148</v>
      </c>
      <c r="E404" s="84">
        <v>12</v>
      </c>
      <c r="F404" s="85" t="s">
        <v>197</v>
      </c>
      <c r="G404" s="85" t="s">
        <v>1245</v>
      </c>
      <c r="H404" s="85" t="s">
        <v>1246</v>
      </c>
      <c r="I404" s="85" t="s">
        <v>1247</v>
      </c>
    </row>
    <row r="405" spans="1:9" ht="13.5" customHeight="1" x14ac:dyDescent="0.2">
      <c r="A405" s="55">
        <f t="shared" si="6"/>
        <v>3513</v>
      </c>
      <c r="B405" s="84">
        <v>35</v>
      </c>
      <c r="C405" s="84">
        <v>308169</v>
      </c>
      <c r="D405" s="85" t="s">
        <v>148</v>
      </c>
      <c r="E405" s="84">
        <v>13</v>
      </c>
      <c r="F405" s="85" t="s">
        <v>191</v>
      </c>
      <c r="G405" s="85" t="s">
        <v>1248</v>
      </c>
      <c r="H405" s="85" t="s">
        <v>1249</v>
      </c>
      <c r="I405" s="85" t="s">
        <v>1250</v>
      </c>
    </row>
    <row r="406" spans="1:9" ht="13.5" customHeight="1" x14ac:dyDescent="0.2">
      <c r="A406" s="55">
        <f t="shared" si="6"/>
        <v>3514</v>
      </c>
      <c r="B406" s="84">
        <v>35</v>
      </c>
      <c r="C406" s="84">
        <v>308169</v>
      </c>
      <c r="D406" s="85" t="s">
        <v>148</v>
      </c>
      <c r="E406" s="84">
        <v>14</v>
      </c>
      <c r="F406" s="85" t="s">
        <v>191</v>
      </c>
      <c r="G406" s="85" t="s">
        <v>1251</v>
      </c>
      <c r="H406" s="85" t="s">
        <v>1252</v>
      </c>
      <c r="I406" s="85" t="s">
        <v>1253</v>
      </c>
    </row>
    <row r="407" spans="1:9" ht="13.5" customHeight="1" x14ac:dyDescent="0.2">
      <c r="A407" s="55">
        <f t="shared" si="6"/>
        <v>3601</v>
      </c>
      <c r="B407" s="84">
        <v>36</v>
      </c>
      <c r="C407" s="84">
        <v>1312553</v>
      </c>
      <c r="D407" s="85" t="s">
        <v>137</v>
      </c>
      <c r="E407" s="84">
        <v>1</v>
      </c>
      <c r="F407" s="85" t="s">
        <v>187</v>
      </c>
      <c r="G407" s="85" t="s">
        <v>188</v>
      </c>
      <c r="H407" s="85" t="s">
        <v>1254</v>
      </c>
      <c r="I407" s="85" t="s">
        <v>1255</v>
      </c>
    </row>
    <row r="408" spans="1:9" ht="13.5" customHeight="1" x14ac:dyDescent="0.2">
      <c r="A408" s="55">
        <f t="shared" si="6"/>
        <v>3602</v>
      </c>
      <c r="B408" s="84">
        <v>36</v>
      </c>
      <c r="C408" s="84">
        <v>1312553</v>
      </c>
      <c r="D408" s="85" t="s">
        <v>137</v>
      </c>
      <c r="E408" s="84">
        <v>2</v>
      </c>
      <c r="F408" s="85" t="s">
        <v>187</v>
      </c>
      <c r="G408" s="85" t="s">
        <v>1256</v>
      </c>
      <c r="H408" s="85" t="s">
        <v>1257</v>
      </c>
      <c r="I408" s="85" t="s">
        <v>1258</v>
      </c>
    </row>
    <row r="409" spans="1:9" ht="13.5" customHeight="1" x14ac:dyDescent="0.2">
      <c r="A409" s="55">
        <f t="shared" si="6"/>
        <v>3603</v>
      </c>
      <c r="B409" s="84">
        <v>36</v>
      </c>
      <c r="C409" s="84">
        <v>1312553</v>
      </c>
      <c r="D409" s="85" t="s">
        <v>137</v>
      </c>
      <c r="E409" s="84">
        <v>3</v>
      </c>
      <c r="F409" s="85" t="s">
        <v>187</v>
      </c>
      <c r="G409" s="85" t="s">
        <v>958</v>
      </c>
      <c r="H409" s="85" t="s">
        <v>1259</v>
      </c>
      <c r="I409" s="85" t="s">
        <v>1260</v>
      </c>
    </row>
    <row r="410" spans="1:9" ht="13.5" customHeight="1" x14ac:dyDescent="0.2">
      <c r="A410" s="55">
        <f t="shared" si="6"/>
        <v>3604</v>
      </c>
      <c r="B410" s="84">
        <v>36</v>
      </c>
      <c r="C410" s="84">
        <v>1312553</v>
      </c>
      <c r="D410" s="85" t="s">
        <v>137</v>
      </c>
      <c r="E410" s="84">
        <v>4</v>
      </c>
      <c r="F410" s="85" t="s">
        <v>191</v>
      </c>
      <c r="G410" s="85" t="s">
        <v>1261</v>
      </c>
      <c r="H410" s="85" t="s">
        <v>1262</v>
      </c>
      <c r="I410" s="85" t="s">
        <v>1263</v>
      </c>
    </row>
    <row r="411" spans="1:9" ht="13.5" customHeight="1" x14ac:dyDescent="0.2">
      <c r="A411" s="55">
        <f t="shared" si="6"/>
        <v>3605</v>
      </c>
      <c r="B411" s="84">
        <v>36</v>
      </c>
      <c r="C411" s="84">
        <v>1312553</v>
      </c>
      <c r="D411" s="85" t="s">
        <v>137</v>
      </c>
      <c r="E411" s="84">
        <v>5</v>
      </c>
      <c r="F411" s="85" t="s">
        <v>191</v>
      </c>
      <c r="G411" s="85" t="s">
        <v>1264</v>
      </c>
      <c r="H411" s="85" t="s">
        <v>1265</v>
      </c>
      <c r="I411" s="85" t="s">
        <v>1266</v>
      </c>
    </row>
    <row r="412" spans="1:9" ht="13.5" customHeight="1" x14ac:dyDescent="0.2">
      <c r="A412" s="55">
        <f t="shared" si="6"/>
        <v>3606</v>
      </c>
      <c r="B412" s="84">
        <v>36</v>
      </c>
      <c r="C412" s="84">
        <v>1312553</v>
      </c>
      <c r="D412" s="85" t="s">
        <v>137</v>
      </c>
      <c r="E412" s="84">
        <v>6</v>
      </c>
      <c r="F412" s="85" t="s">
        <v>191</v>
      </c>
      <c r="G412" s="85" t="s">
        <v>1267</v>
      </c>
      <c r="H412" s="85" t="s">
        <v>1268</v>
      </c>
      <c r="I412" s="85" t="s">
        <v>1269</v>
      </c>
    </row>
    <row r="413" spans="1:9" ht="13.5" customHeight="1" x14ac:dyDescent="0.2">
      <c r="A413" s="55">
        <f t="shared" si="6"/>
        <v>3607</v>
      </c>
      <c r="B413" s="84">
        <v>36</v>
      </c>
      <c r="C413" s="84">
        <v>1312553</v>
      </c>
      <c r="D413" s="85" t="s">
        <v>137</v>
      </c>
      <c r="E413" s="84">
        <v>7</v>
      </c>
      <c r="F413" s="85" t="s">
        <v>191</v>
      </c>
      <c r="G413" s="85" t="s">
        <v>1270</v>
      </c>
      <c r="H413" s="85" t="s">
        <v>1271</v>
      </c>
      <c r="I413" s="85" t="s">
        <v>1272</v>
      </c>
    </row>
    <row r="414" spans="1:9" ht="13.5" customHeight="1" x14ac:dyDescent="0.2">
      <c r="A414" s="55">
        <f t="shared" si="6"/>
        <v>3608</v>
      </c>
      <c r="B414" s="84">
        <v>36</v>
      </c>
      <c r="C414" s="84">
        <v>1312553</v>
      </c>
      <c r="D414" s="85" t="s">
        <v>137</v>
      </c>
      <c r="E414" s="84">
        <v>8</v>
      </c>
      <c r="F414" s="85" t="s">
        <v>191</v>
      </c>
      <c r="G414" s="85" t="s">
        <v>1273</v>
      </c>
      <c r="H414" s="85" t="s">
        <v>1274</v>
      </c>
      <c r="I414" s="85" t="s">
        <v>1275</v>
      </c>
    </row>
    <row r="415" spans="1:9" ht="13.5" customHeight="1" x14ac:dyDescent="0.2">
      <c r="A415" s="55">
        <f t="shared" si="6"/>
        <v>3609</v>
      </c>
      <c r="B415" s="84">
        <v>36</v>
      </c>
      <c r="C415" s="84">
        <v>1312553</v>
      </c>
      <c r="D415" s="85" t="s">
        <v>137</v>
      </c>
      <c r="E415" s="84">
        <v>9</v>
      </c>
      <c r="F415" s="85" t="s">
        <v>191</v>
      </c>
      <c r="G415" s="85" t="s">
        <v>1276</v>
      </c>
      <c r="H415" s="85" t="s">
        <v>1277</v>
      </c>
      <c r="I415" s="85" t="s">
        <v>1278</v>
      </c>
    </row>
    <row r="416" spans="1:9" ht="13.5" customHeight="1" x14ac:dyDescent="0.2">
      <c r="A416" s="55">
        <f t="shared" si="6"/>
        <v>3610</v>
      </c>
      <c r="B416" s="84">
        <v>36</v>
      </c>
      <c r="C416" s="84">
        <v>1312553</v>
      </c>
      <c r="D416" s="85" t="s">
        <v>137</v>
      </c>
      <c r="E416" s="84">
        <v>10</v>
      </c>
      <c r="F416" s="85" t="s">
        <v>191</v>
      </c>
      <c r="G416" s="85" t="s">
        <v>1279</v>
      </c>
      <c r="H416" s="85" t="s">
        <v>1280</v>
      </c>
      <c r="I416" s="85" t="s">
        <v>1281</v>
      </c>
    </row>
    <row r="417" spans="1:9" ht="13.5" customHeight="1" x14ac:dyDescent="0.2">
      <c r="A417" s="55">
        <f t="shared" si="6"/>
        <v>3611</v>
      </c>
      <c r="B417" s="84">
        <v>36</v>
      </c>
      <c r="C417" s="84">
        <v>1312553</v>
      </c>
      <c r="D417" s="85" t="s">
        <v>137</v>
      </c>
      <c r="E417" s="84">
        <v>11</v>
      </c>
      <c r="F417" s="85" t="s">
        <v>187</v>
      </c>
      <c r="G417" s="85" t="s">
        <v>1282</v>
      </c>
      <c r="H417" s="85" t="s">
        <v>1283</v>
      </c>
      <c r="I417" s="85" t="s">
        <v>1284</v>
      </c>
    </row>
    <row r="418" spans="1:9" ht="13.5" customHeight="1" x14ac:dyDescent="0.2">
      <c r="A418" s="55">
        <f t="shared" si="6"/>
        <v>3612</v>
      </c>
      <c r="B418" s="84">
        <v>36</v>
      </c>
      <c r="C418" s="84">
        <v>1312553</v>
      </c>
      <c r="D418" s="85" t="s">
        <v>137</v>
      </c>
      <c r="E418" s="84">
        <v>12</v>
      </c>
      <c r="F418" s="85" t="s">
        <v>207</v>
      </c>
      <c r="G418" s="85" t="s">
        <v>1285</v>
      </c>
      <c r="H418" s="85" t="s">
        <v>1286</v>
      </c>
      <c r="I418" s="85" t="s">
        <v>1287</v>
      </c>
    </row>
    <row r="419" spans="1:9" ht="13.5" customHeight="1" x14ac:dyDescent="0.2">
      <c r="A419" s="55">
        <f t="shared" si="6"/>
        <v>3613</v>
      </c>
      <c r="B419" s="84">
        <v>36</v>
      </c>
      <c r="C419" s="84">
        <v>1312553</v>
      </c>
      <c r="D419" s="85" t="s">
        <v>137</v>
      </c>
      <c r="E419" s="84">
        <v>13</v>
      </c>
      <c r="F419" s="85" t="s">
        <v>197</v>
      </c>
      <c r="G419" s="85" t="s">
        <v>1288</v>
      </c>
      <c r="H419" s="85" t="s">
        <v>1289</v>
      </c>
      <c r="I419" s="85" t="s">
        <v>1290</v>
      </c>
    </row>
    <row r="420" spans="1:9" ht="13.5" customHeight="1" x14ac:dyDescent="0.2">
      <c r="A420" s="55">
        <f t="shared" si="6"/>
        <v>3614</v>
      </c>
      <c r="B420" s="84">
        <v>36</v>
      </c>
      <c r="C420" s="84">
        <v>1312553</v>
      </c>
      <c r="D420" s="85" t="s">
        <v>137</v>
      </c>
      <c r="E420" s="84">
        <v>14</v>
      </c>
      <c r="F420" s="85" t="s">
        <v>207</v>
      </c>
      <c r="G420" s="85" t="s">
        <v>1291</v>
      </c>
      <c r="H420" s="85" t="s">
        <v>1292</v>
      </c>
      <c r="I420" s="85" t="s">
        <v>1293</v>
      </c>
    </row>
    <row r="421" spans="1:9" ht="13.5" customHeight="1" x14ac:dyDescent="0.2">
      <c r="A421" s="55">
        <f t="shared" si="6"/>
        <v>3615</v>
      </c>
      <c r="B421" s="84">
        <v>36</v>
      </c>
      <c r="C421" s="84">
        <v>1312553</v>
      </c>
      <c r="D421" s="85" t="s">
        <v>137</v>
      </c>
      <c r="E421" s="84">
        <v>15</v>
      </c>
      <c r="F421" s="85" t="s">
        <v>207</v>
      </c>
      <c r="G421" s="85" t="s">
        <v>1294</v>
      </c>
      <c r="H421" s="85" t="s">
        <v>1295</v>
      </c>
      <c r="I421" s="85" t="s">
        <v>1296</v>
      </c>
    </row>
    <row r="422" spans="1:9" ht="13.5" customHeight="1" x14ac:dyDescent="0.2">
      <c r="A422" s="55">
        <f t="shared" si="6"/>
        <v>3616</v>
      </c>
      <c r="B422" s="84">
        <v>36</v>
      </c>
      <c r="C422" s="84">
        <v>1312553</v>
      </c>
      <c r="D422" s="85" t="s">
        <v>137</v>
      </c>
      <c r="E422" s="84">
        <v>16</v>
      </c>
      <c r="F422" s="85" t="s">
        <v>197</v>
      </c>
      <c r="G422" s="85" t="s">
        <v>1297</v>
      </c>
      <c r="H422" s="85" t="s">
        <v>1298</v>
      </c>
      <c r="I422" s="85" t="s">
        <v>1290</v>
      </c>
    </row>
    <row r="423" spans="1:9" ht="13.5" customHeight="1" x14ac:dyDescent="0.2">
      <c r="A423" s="55">
        <f t="shared" si="6"/>
        <v>3617</v>
      </c>
      <c r="B423" s="84">
        <v>36</v>
      </c>
      <c r="C423" s="84">
        <v>1312553</v>
      </c>
      <c r="D423" s="85" t="s">
        <v>137</v>
      </c>
      <c r="E423" s="84">
        <v>17</v>
      </c>
      <c r="F423" s="85" t="s">
        <v>207</v>
      </c>
      <c r="G423" s="85" t="s">
        <v>1299</v>
      </c>
      <c r="H423" s="85" t="s">
        <v>1300</v>
      </c>
      <c r="I423" s="85" t="s">
        <v>1296</v>
      </c>
    </row>
    <row r="424" spans="1:9" ht="13.5" customHeight="1" x14ac:dyDescent="0.2">
      <c r="A424" s="55">
        <f t="shared" si="6"/>
        <v>3618</v>
      </c>
      <c r="B424" s="84">
        <v>36</v>
      </c>
      <c r="C424" s="84">
        <v>1312553</v>
      </c>
      <c r="D424" s="85" t="s">
        <v>137</v>
      </c>
      <c r="E424" s="84">
        <v>18</v>
      </c>
      <c r="F424" s="85" t="s">
        <v>207</v>
      </c>
      <c r="G424" s="85" t="s">
        <v>1301</v>
      </c>
      <c r="H424" s="85" t="s">
        <v>1302</v>
      </c>
      <c r="I424" s="85" t="s">
        <v>1303</v>
      </c>
    </row>
    <row r="425" spans="1:9" ht="13.5" customHeight="1" x14ac:dyDescent="0.2">
      <c r="A425" s="55">
        <f t="shared" si="6"/>
        <v>3619</v>
      </c>
      <c r="B425" s="84">
        <v>36</v>
      </c>
      <c r="C425" s="84">
        <v>1312553</v>
      </c>
      <c r="D425" s="85" t="s">
        <v>137</v>
      </c>
      <c r="E425" s="84">
        <v>19</v>
      </c>
      <c r="F425" s="85" t="s">
        <v>207</v>
      </c>
      <c r="G425" s="85" t="s">
        <v>1304</v>
      </c>
      <c r="H425" s="85" t="s">
        <v>1305</v>
      </c>
      <c r="I425" s="85" t="s">
        <v>1290</v>
      </c>
    </row>
    <row r="426" spans="1:9" ht="13.5" customHeight="1" x14ac:dyDescent="0.2">
      <c r="A426" s="55">
        <f t="shared" si="6"/>
        <v>3701</v>
      </c>
      <c r="B426" s="84">
        <v>37</v>
      </c>
      <c r="C426" s="84">
        <v>308010</v>
      </c>
      <c r="D426" s="85" t="s">
        <v>139</v>
      </c>
      <c r="E426" s="84">
        <v>1</v>
      </c>
      <c r="F426" s="85" t="s">
        <v>187</v>
      </c>
      <c r="G426" s="85" t="s">
        <v>188</v>
      </c>
      <c r="H426" s="85" t="s">
        <v>1306</v>
      </c>
      <c r="I426" s="85" t="s">
        <v>269</v>
      </c>
    </row>
    <row r="427" spans="1:9" ht="13.5" customHeight="1" x14ac:dyDescent="0.2">
      <c r="A427" s="55">
        <f t="shared" si="6"/>
        <v>3702</v>
      </c>
      <c r="B427" s="84">
        <v>37</v>
      </c>
      <c r="C427" s="84">
        <v>308010</v>
      </c>
      <c r="D427" s="85" t="s">
        <v>139</v>
      </c>
      <c r="E427" s="84">
        <v>2</v>
      </c>
      <c r="F427" s="85" t="s">
        <v>207</v>
      </c>
      <c r="G427" s="85" t="s">
        <v>1307</v>
      </c>
      <c r="H427" s="85" t="s">
        <v>1308</v>
      </c>
      <c r="I427" s="85" t="s">
        <v>1309</v>
      </c>
    </row>
    <row r="428" spans="1:9" ht="13.5" customHeight="1" x14ac:dyDescent="0.2">
      <c r="A428" s="55">
        <f t="shared" si="6"/>
        <v>3703</v>
      </c>
      <c r="B428" s="84">
        <v>37</v>
      </c>
      <c r="C428" s="84">
        <v>308010</v>
      </c>
      <c r="D428" s="85" t="s">
        <v>139</v>
      </c>
      <c r="E428" s="84">
        <v>3</v>
      </c>
      <c r="F428" s="85" t="s">
        <v>191</v>
      </c>
      <c r="G428" s="85" t="s">
        <v>1310</v>
      </c>
      <c r="H428" s="85" t="s">
        <v>1311</v>
      </c>
      <c r="I428" s="85" t="s">
        <v>1287</v>
      </c>
    </row>
    <row r="429" spans="1:9" ht="13.5" customHeight="1" x14ac:dyDescent="0.2">
      <c r="A429" s="55">
        <f t="shared" si="6"/>
        <v>3704</v>
      </c>
      <c r="B429" s="84">
        <v>37</v>
      </c>
      <c r="C429" s="84">
        <v>308010</v>
      </c>
      <c r="D429" s="85" t="s">
        <v>139</v>
      </c>
      <c r="E429" s="84">
        <v>4</v>
      </c>
      <c r="F429" s="85" t="s">
        <v>191</v>
      </c>
      <c r="G429" s="85" t="s">
        <v>1312</v>
      </c>
      <c r="H429" s="85" t="s">
        <v>1313</v>
      </c>
      <c r="I429" s="85" t="s">
        <v>1296</v>
      </c>
    </row>
    <row r="430" spans="1:9" ht="13.5" customHeight="1" x14ac:dyDescent="0.2">
      <c r="A430" s="55">
        <f t="shared" si="6"/>
        <v>3705</v>
      </c>
      <c r="B430" s="84">
        <v>37</v>
      </c>
      <c r="C430" s="84">
        <v>308010</v>
      </c>
      <c r="D430" s="85" t="s">
        <v>139</v>
      </c>
      <c r="E430" s="84">
        <v>5</v>
      </c>
      <c r="F430" s="85" t="s">
        <v>191</v>
      </c>
      <c r="G430" s="85" t="s">
        <v>1314</v>
      </c>
      <c r="H430" s="85" t="s">
        <v>1315</v>
      </c>
      <c r="I430" s="85" t="s">
        <v>1316</v>
      </c>
    </row>
    <row r="431" spans="1:9" ht="13.5" customHeight="1" x14ac:dyDescent="0.2">
      <c r="A431" s="55">
        <f t="shared" si="6"/>
        <v>3706</v>
      </c>
      <c r="B431" s="84">
        <v>37</v>
      </c>
      <c r="C431" s="84">
        <v>308010</v>
      </c>
      <c r="D431" s="85" t="s">
        <v>139</v>
      </c>
      <c r="E431" s="84">
        <v>6</v>
      </c>
      <c r="F431" s="85" t="s">
        <v>191</v>
      </c>
      <c r="G431" s="85" t="s">
        <v>1317</v>
      </c>
      <c r="H431" s="85" t="s">
        <v>1318</v>
      </c>
      <c r="I431" s="85" t="s">
        <v>1319</v>
      </c>
    </row>
    <row r="432" spans="1:9" ht="13.5" customHeight="1" x14ac:dyDescent="0.2">
      <c r="A432" s="55">
        <f t="shared" si="6"/>
        <v>3707</v>
      </c>
      <c r="B432" s="84">
        <v>37</v>
      </c>
      <c r="C432" s="84">
        <v>308010</v>
      </c>
      <c r="D432" s="85" t="s">
        <v>139</v>
      </c>
      <c r="E432" s="84">
        <v>7</v>
      </c>
      <c r="F432" s="85" t="s">
        <v>197</v>
      </c>
      <c r="G432" s="85" t="s">
        <v>1320</v>
      </c>
      <c r="H432" s="85" t="s">
        <v>1321</v>
      </c>
      <c r="I432" s="85" t="s">
        <v>269</v>
      </c>
    </row>
    <row r="433" spans="1:9" ht="13.5" customHeight="1" x14ac:dyDescent="0.2">
      <c r="A433" s="55">
        <f t="shared" si="6"/>
        <v>3801</v>
      </c>
      <c r="B433" s="84">
        <v>38</v>
      </c>
      <c r="C433" s="84">
        <v>312179</v>
      </c>
      <c r="D433" s="85" t="s">
        <v>124</v>
      </c>
      <c r="E433" s="84">
        <v>1</v>
      </c>
      <c r="F433" s="85" t="s">
        <v>187</v>
      </c>
      <c r="G433" s="85" t="s">
        <v>188</v>
      </c>
      <c r="H433" s="85" t="s">
        <v>1322</v>
      </c>
      <c r="I433" s="85" t="s">
        <v>1323</v>
      </c>
    </row>
    <row r="434" spans="1:9" ht="13.5" customHeight="1" x14ac:dyDescent="0.2">
      <c r="A434" s="55">
        <f t="shared" si="6"/>
        <v>3802</v>
      </c>
      <c r="B434" s="84">
        <v>38</v>
      </c>
      <c r="C434" s="84">
        <v>312179</v>
      </c>
      <c r="D434" s="85" t="s">
        <v>124</v>
      </c>
      <c r="E434" s="84">
        <v>2</v>
      </c>
      <c r="F434" s="85" t="s">
        <v>191</v>
      </c>
      <c r="G434" s="85" t="s">
        <v>1324</v>
      </c>
      <c r="H434" s="85" t="s">
        <v>1325</v>
      </c>
      <c r="I434" s="85" t="s">
        <v>1326</v>
      </c>
    </row>
    <row r="435" spans="1:9" ht="13.5" customHeight="1" x14ac:dyDescent="0.2">
      <c r="A435" s="55">
        <f t="shared" si="6"/>
        <v>3803</v>
      </c>
      <c r="B435" s="84">
        <v>38</v>
      </c>
      <c r="C435" s="84">
        <v>312179</v>
      </c>
      <c r="D435" s="85" t="s">
        <v>124</v>
      </c>
      <c r="E435" s="84">
        <v>3</v>
      </c>
      <c r="F435" s="85" t="s">
        <v>197</v>
      </c>
      <c r="G435" s="85" t="s">
        <v>1327</v>
      </c>
      <c r="H435" s="85" t="s">
        <v>1328</v>
      </c>
      <c r="I435" s="85" t="s">
        <v>1329</v>
      </c>
    </row>
    <row r="436" spans="1:9" ht="13.5" customHeight="1" x14ac:dyDescent="0.2">
      <c r="A436" s="55">
        <f t="shared" si="6"/>
        <v>3804</v>
      </c>
      <c r="B436" s="84">
        <v>38</v>
      </c>
      <c r="C436" s="84">
        <v>312179</v>
      </c>
      <c r="D436" s="85" t="s">
        <v>124</v>
      </c>
      <c r="E436" s="84">
        <v>4</v>
      </c>
      <c r="F436" s="85" t="s">
        <v>191</v>
      </c>
      <c r="G436" s="85" t="s">
        <v>1330</v>
      </c>
      <c r="H436" s="85" t="s">
        <v>838</v>
      </c>
      <c r="I436" s="85" t="s">
        <v>1331</v>
      </c>
    </row>
    <row r="437" spans="1:9" ht="13.5" customHeight="1" x14ac:dyDescent="0.2">
      <c r="A437" s="55">
        <f t="shared" si="6"/>
        <v>3805</v>
      </c>
      <c r="B437" s="84">
        <v>38</v>
      </c>
      <c r="C437" s="84">
        <v>312179</v>
      </c>
      <c r="D437" s="85" t="s">
        <v>124</v>
      </c>
      <c r="E437" s="84">
        <v>5</v>
      </c>
      <c r="F437" s="85" t="s">
        <v>191</v>
      </c>
      <c r="G437" s="85" t="s">
        <v>1330</v>
      </c>
      <c r="H437" s="85" t="s">
        <v>1120</v>
      </c>
      <c r="I437" s="85" t="s">
        <v>1332</v>
      </c>
    </row>
    <row r="438" spans="1:9" ht="13.5" customHeight="1" x14ac:dyDescent="0.2">
      <c r="A438" s="55">
        <f t="shared" si="6"/>
        <v>3806</v>
      </c>
      <c r="B438" s="84">
        <v>38</v>
      </c>
      <c r="C438" s="84">
        <v>312179</v>
      </c>
      <c r="D438" s="85" t="s">
        <v>124</v>
      </c>
      <c r="E438" s="84">
        <v>6</v>
      </c>
      <c r="F438" s="85" t="s">
        <v>207</v>
      </c>
      <c r="G438" s="85" t="s">
        <v>1333</v>
      </c>
      <c r="H438" s="85" t="s">
        <v>1334</v>
      </c>
      <c r="I438" s="85" t="s">
        <v>1335</v>
      </c>
    </row>
    <row r="439" spans="1:9" ht="13.5" customHeight="1" x14ac:dyDescent="0.2">
      <c r="A439" s="55">
        <f t="shared" si="6"/>
        <v>3807</v>
      </c>
      <c r="B439" s="84">
        <v>38</v>
      </c>
      <c r="C439" s="84">
        <v>312179</v>
      </c>
      <c r="D439" s="85" t="s">
        <v>124</v>
      </c>
      <c r="E439" s="84">
        <v>7</v>
      </c>
      <c r="F439" s="85" t="s">
        <v>207</v>
      </c>
      <c r="G439" s="85" t="s">
        <v>1333</v>
      </c>
      <c r="H439" s="85" t="s">
        <v>1336</v>
      </c>
      <c r="I439" s="85" t="s">
        <v>1337</v>
      </c>
    </row>
    <row r="440" spans="1:9" ht="13.5" customHeight="1" x14ac:dyDescent="0.2">
      <c r="A440" s="55">
        <f t="shared" si="6"/>
        <v>3808</v>
      </c>
      <c r="B440" s="84">
        <v>38</v>
      </c>
      <c r="C440" s="84">
        <v>312179</v>
      </c>
      <c r="D440" s="85" t="s">
        <v>124</v>
      </c>
      <c r="E440" s="84">
        <v>8</v>
      </c>
      <c r="F440" s="85" t="s">
        <v>207</v>
      </c>
      <c r="G440" s="85" t="s">
        <v>1338</v>
      </c>
      <c r="H440" s="85" t="s">
        <v>1339</v>
      </c>
      <c r="I440" s="85" t="s">
        <v>1340</v>
      </c>
    </row>
    <row r="441" spans="1:9" ht="13.5" customHeight="1" x14ac:dyDescent="0.2">
      <c r="A441" s="55">
        <f t="shared" si="6"/>
        <v>3809</v>
      </c>
      <c r="B441" s="84">
        <v>38</v>
      </c>
      <c r="C441" s="84">
        <v>312179</v>
      </c>
      <c r="D441" s="85" t="s">
        <v>124</v>
      </c>
      <c r="E441" s="84">
        <v>9</v>
      </c>
      <c r="F441" s="85" t="s">
        <v>197</v>
      </c>
      <c r="G441" s="85" t="s">
        <v>1338</v>
      </c>
      <c r="H441" s="85" t="s">
        <v>1341</v>
      </c>
      <c r="I441" s="85" t="s">
        <v>1342</v>
      </c>
    </row>
    <row r="442" spans="1:9" ht="13.5" customHeight="1" x14ac:dyDescent="0.2">
      <c r="A442" s="55">
        <f t="shared" si="6"/>
        <v>3810</v>
      </c>
      <c r="B442" s="84">
        <v>38</v>
      </c>
      <c r="C442" s="84">
        <v>312179</v>
      </c>
      <c r="D442" s="85" t="s">
        <v>124</v>
      </c>
      <c r="E442" s="84">
        <v>10</v>
      </c>
      <c r="F442" s="85" t="s">
        <v>197</v>
      </c>
      <c r="G442" s="85" t="s">
        <v>1330</v>
      </c>
      <c r="H442" s="85" t="s">
        <v>1343</v>
      </c>
      <c r="I442" s="85" t="s">
        <v>1344</v>
      </c>
    </row>
    <row r="443" spans="1:9" ht="13.5" customHeight="1" x14ac:dyDescent="0.2">
      <c r="A443" s="55">
        <f t="shared" si="6"/>
        <v>3901</v>
      </c>
      <c r="B443" s="84">
        <v>39</v>
      </c>
      <c r="C443" s="84">
        <v>312521</v>
      </c>
      <c r="D443" s="85" t="s">
        <v>111</v>
      </c>
      <c r="E443" s="84">
        <v>1</v>
      </c>
      <c r="F443" s="85" t="s">
        <v>187</v>
      </c>
      <c r="G443" s="85" t="s">
        <v>188</v>
      </c>
      <c r="H443" s="85" t="s">
        <v>293</v>
      </c>
      <c r="I443" s="85" t="s">
        <v>293</v>
      </c>
    </row>
    <row r="444" spans="1:9" ht="13.5" customHeight="1" x14ac:dyDescent="0.2">
      <c r="A444" s="55">
        <f t="shared" si="6"/>
        <v>3902</v>
      </c>
      <c r="B444" s="84">
        <v>39</v>
      </c>
      <c r="C444" s="84">
        <v>312521</v>
      </c>
      <c r="D444" s="85" t="s">
        <v>111</v>
      </c>
      <c r="E444" s="84">
        <v>2</v>
      </c>
      <c r="F444" s="85" t="s">
        <v>191</v>
      </c>
      <c r="G444" s="85" t="s">
        <v>1345</v>
      </c>
      <c r="H444" s="85" t="s">
        <v>1346</v>
      </c>
      <c r="I444" s="85" t="s">
        <v>1347</v>
      </c>
    </row>
    <row r="445" spans="1:9" ht="13.5" customHeight="1" x14ac:dyDescent="0.2">
      <c r="A445" s="55">
        <f t="shared" si="6"/>
        <v>3903</v>
      </c>
      <c r="B445" s="84">
        <v>39</v>
      </c>
      <c r="C445" s="84">
        <v>312521</v>
      </c>
      <c r="D445" s="85" t="s">
        <v>111</v>
      </c>
      <c r="E445" s="84">
        <v>3</v>
      </c>
      <c r="F445" s="85" t="s">
        <v>191</v>
      </c>
      <c r="G445" s="85" t="s">
        <v>1348</v>
      </c>
      <c r="H445" s="85" t="s">
        <v>1349</v>
      </c>
      <c r="I445" s="85" t="s">
        <v>1350</v>
      </c>
    </row>
    <row r="446" spans="1:9" ht="13.5" customHeight="1" x14ac:dyDescent="0.2">
      <c r="A446" s="55">
        <f t="shared" si="6"/>
        <v>3904</v>
      </c>
      <c r="B446" s="84">
        <v>39</v>
      </c>
      <c r="C446" s="84">
        <v>312521</v>
      </c>
      <c r="D446" s="85" t="s">
        <v>111</v>
      </c>
      <c r="E446" s="84">
        <v>4</v>
      </c>
      <c r="F446" s="85" t="s">
        <v>191</v>
      </c>
      <c r="G446" s="85" t="s">
        <v>1351</v>
      </c>
      <c r="H446" s="85" t="s">
        <v>1352</v>
      </c>
      <c r="I446" s="85" t="s">
        <v>1353</v>
      </c>
    </row>
    <row r="447" spans="1:9" ht="13.5" customHeight="1" x14ac:dyDescent="0.2">
      <c r="A447" s="55">
        <f t="shared" si="6"/>
        <v>3905</v>
      </c>
      <c r="B447" s="84">
        <v>39</v>
      </c>
      <c r="C447" s="84">
        <v>312521</v>
      </c>
      <c r="D447" s="85" t="s">
        <v>111</v>
      </c>
      <c r="E447" s="84">
        <v>5</v>
      </c>
      <c r="F447" s="85" t="s">
        <v>207</v>
      </c>
      <c r="G447" s="85" t="s">
        <v>1354</v>
      </c>
      <c r="H447" s="85" t="s">
        <v>1355</v>
      </c>
      <c r="I447" s="85" t="s">
        <v>1356</v>
      </c>
    </row>
    <row r="448" spans="1:9" ht="13.5" customHeight="1" x14ac:dyDescent="0.2">
      <c r="A448" s="55">
        <f t="shared" si="6"/>
        <v>3906</v>
      </c>
      <c r="B448" s="84">
        <v>39</v>
      </c>
      <c r="C448" s="84">
        <v>312521</v>
      </c>
      <c r="D448" s="85" t="s">
        <v>111</v>
      </c>
      <c r="E448" s="84">
        <v>6</v>
      </c>
      <c r="F448" s="85" t="s">
        <v>207</v>
      </c>
      <c r="G448" s="85" t="s">
        <v>1357</v>
      </c>
      <c r="H448" s="85" t="s">
        <v>1358</v>
      </c>
      <c r="I448" s="85" t="s">
        <v>1359</v>
      </c>
    </row>
    <row r="449" spans="1:9" ht="13.5" customHeight="1" x14ac:dyDescent="0.2">
      <c r="A449" s="55">
        <f t="shared" si="6"/>
        <v>3907</v>
      </c>
      <c r="B449" s="84">
        <v>39</v>
      </c>
      <c r="C449" s="84">
        <v>312521</v>
      </c>
      <c r="D449" s="85" t="s">
        <v>111</v>
      </c>
      <c r="E449" s="84">
        <v>7</v>
      </c>
      <c r="F449" s="85" t="s">
        <v>207</v>
      </c>
      <c r="G449" s="85" t="s">
        <v>1360</v>
      </c>
      <c r="H449" s="85" t="s">
        <v>1361</v>
      </c>
      <c r="I449" s="85" t="s">
        <v>1362</v>
      </c>
    </row>
    <row r="450" spans="1:9" ht="13.5" customHeight="1" x14ac:dyDescent="0.2">
      <c r="A450" s="55">
        <f t="shared" si="6"/>
        <v>3908</v>
      </c>
      <c r="B450" s="84">
        <v>39</v>
      </c>
      <c r="C450" s="84">
        <v>312521</v>
      </c>
      <c r="D450" s="85" t="s">
        <v>111</v>
      </c>
      <c r="E450" s="84">
        <v>8</v>
      </c>
      <c r="F450" s="85" t="s">
        <v>207</v>
      </c>
      <c r="G450" s="85" t="s">
        <v>1363</v>
      </c>
      <c r="H450" s="85" t="s">
        <v>1364</v>
      </c>
      <c r="I450" s="85" t="s">
        <v>452</v>
      </c>
    </row>
    <row r="451" spans="1:9" ht="13.5" customHeight="1" x14ac:dyDescent="0.2">
      <c r="A451" s="55">
        <f t="shared" si="6"/>
        <v>3909</v>
      </c>
      <c r="B451" s="84">
        <v>39</v>
      </c>
      <c r="C451" s="84">
        <v>312521</v>
      </c>
      <c r="D451" s="85" t="s">
        <v>111</v>
      </c>
      <c r="E451" s="84">
        <v>9</v>
      </c>
      <c r="F451" s="85" t="s">
        <v>187</v>
      </c>
      <c r="G451" s="85" t="s">
        <v>1365</v>
      </c>
      <c r="H451" s="85" t="s">
        <v>1366</v>
      </c>
      <c r="I451" s="85" t="s">
        <v>269</v>
      </c>
    </row>
    <row r="452" spans="1:9" ht="13.5" customHeight="1" x14ac:dyDescent="0.2">
      <c r="A452" s="55">
        <f t="shared" ref="A452:A515" si="7">B452*100+E452</f>
        <v>3910</v>
      </c>
      <c r="B452" s="84">
        <v>39</v>
      </c>
      <c r="C452" s="84">
        <v>312521</v>
      </c>
      <c r="D452" s="85" t="s">
        <v>111</v>
      </c>
      <c r="E452" s="84">
        <v>10</v>
      </c>
      <c r="F452" s="85" t="s">
        <v>187</v>
      </c>
      <c r="G452" s="85" t="s">
        <v>1367</v>
      </c>
      <c r="H452" s="85" t="s">
        <v>1368</v>
      </c>
      <c r="I452" s="85" t="s">
        <v>1369</v>
      </c>
    </row>
    <row r="453" spans="1:9" ht="13.5" customHeight="1" x14ac:dyDescent="0.2">
      <c r="A453" s="55">
        <f t="shared" si="7"/>
        <v>3911</v>
      </c>
      <c r="B453" s="84">
        <v>39</v>
      </c>
      <c r="C453" s="84">
        <v>312521</v>
      </c>
      <c r="D453" s="85" t="s">
        <v>111</v>
      </c>
      <c r="E453" s="84">
        <v>11</v>
      </c>
      <c r="F453" s="85" t="s">
        <v>187</v>
      </c>
      <c r="G453" s="85" t="s">
        <v>1370</v>
      </c>
      <c r="H453" s="85" t="s">
        <v>1371</v>
      </c>
      <c r="I453" s="85" t="s">
        <v>293</v>
      </c>
    </row>
    <row r="454" spans="1:9" ht="13.5" customHeight="1" x14ac:dyDescent="0.2">
      <c r="A454" s="55">
        <f t="shared" si="7"/>
        <v>3912</v>
      </c>
      <c r="B454" s="84">
        <v>39</v>
      </c>
      <c r="C454" s="84">
        <v>312521</v>
      </c>
      <c r="D454" s="85" t="s">
        <v>111</v>
      </c>
      <c r="E454" s="84">
        <v>12</v>
      </c>
      <c r="F454" s="85" t="s">
        <v>187</v>
      </c>
      <c r="G454" s="85" t="s">
        <v>1372</v>
      </c>
      <c r="H454" s="85" t="s">
        <v>1373</v>
      </c>
      <c r="I454" s="85" t="s">
        <v>293</v>
      </c>
    </row>
    <row r="455" spans="1:9" ht="13.5" customHeight="1" x14ac:dyDescent="0.2">
      <c r="A455" s="55">
        <f t="shared" si="7"/>
        <v>3913</v>
      </c>
      <c r="B455" s="84">
        <v>39</v>
      </c>
      <c r="C455" s="84">
        <v>312521</v>
      </c>
      <c r="D455" s="85" t="s">
        <v>111</v>
      </c>
      <c r="E455" s="84">
        <v>13</v>
      </c>
      <c r="F455" s="85" t="s">
        <v>187</v>
      </c>
      <c r="G455" s="85" t="s">
        <v>1374</v>
      </c>
      <c r="H455" s="85" t="s">
        <v>1375</v>
      </c>
      <c r="I455" s="85" t="s">
        <v>1376</v>
      </c>
    </row>
    <row r="456" spans="1:9" ht="13.5" customHeight="1" x14ac:dyDescent="0.2">
      <c r="A456" s="55">
        <f t="shared" si="7"/>
        <v>4001</v>
      </c>
      <c r="B456" s="84">
        <v>40</v>
      </c>
      <c r="C456" s="84">
        <v>303089</v>
      </c>
      <c r="D456" s="85" t="s">
        <v>143</v>
      </c>
      <c r="E456" s="84">
        <v>1</v>
      </c>
      <c r="F456" s="85" t="s">
        <v>187</v>
      </c>
      <c r="G456" s="85" t="s">
        <v>188</v>
      </c>
      <c r="H456" s="85" t="s">
        <v>1377</v>
      </c>
      <c r="I456" s="85" t="s">
        <v>269</v>
      </c>
    </row>
    <row r="457" spans="1:9" ht="13.5" customHeight="1" x14ac:dyDescent="0.2">
      <c r="A457" s="55">
        <f t="shared" si="7"/>
        <v>4002</v>
      </c>
      <c r="B457" s="84">
        <v>40</v>
      </c>
      <c r="C457" s="84">
        <v>303089</v>
      </c>
      <c r="D457" s="85" t="s">
        <v>143</v>
      </c>
      <c r="E457" s="84">
        <v>2</v>
      </c>
      <c r="F457" s="85" t="s">
        <v>191</v>
      </c>
      <c r="G457" s="85" t="s">
        <v>1378</v>
      </c>
      <c r="H457" s="85" t="s">
        <v>1379</v>
      </c>
      <c r="I457" s="85" t="s">
        <v>1380</v>
      </c>
    </row>
    <row r="458" spans="1:9" ht="13.5" customHeight="1" x14ac:dyDescent="0.2">
      <c r="A458" s="55">
        <f t="shared" si="7"/>
        <v>4003</v>
      </c>
      <c r="B458" s="84">
        <v>40</v>
      </c>
      <c r="C458" s="84">
        <v>303089</v>
      </c>
      <c r="D458" s="85" t="s">
        <v>143</v>
      </c>
      <c r="E458" s="84">
        <v>3</v>
      </c>
      <c r="F458" s="85" t="s">
        <v>191</v>
      </c>
      <c r="G458" s="85" t="s">
        <v>1381</v>
      </c>
      <c r="H458" s="85" t="s">
        <v>1382</v>
      </c>
      <c r="I458" s="85" t="s">
        <v>1383</v>
      </c>
    </row>
    <row r="459" spans="1:9" ht="13.5" customHeight="1" x14ac:dyDescent="0.2">
      <c r="A459" s="55">
        <f t="shared" si="7"/>
        <v>4004</v>
      </c>
      <c r="B459" s="84">
        <v>40</v>
      </c>
      <c r="C459" s="84">
        <v>303089</v>
      </c>
      <c r="D459" s="85" t="s">
        <v>143</v>
      </c>
      <c r="E459" s="84">
        <v>4</v>
      </c>
      <c r="F459" s="85" t="s">
        <v>207</v>
      </c>
      <c r="G459" s="85" t="s">
        <v>1384</v>
      </c>
      <c r="H459" s="85" t="s">
        <v>1385</v>
      </c>
      <c r="I459" s="85" t="s">
        <v>1386</v>
      </c>
    </row>
    <row r="460" spans="1:9" ht="13.5" customHeight="1" x14ac:dyDescent="0.2">
      <c r="A460" s="55">
        <f t="shared" si="7"/>
        <v>4005</v>
      </c>
      <c r="B460" s="84">
        <v>40</v>
      </c>
      <c r="C460" s="84">
        <v>303089</v>
      </c>
      <c r="D460" s="85" t="s">
        <v>143</v>
      </c>
      <c r="E460" s="84">
        <v>5</v>
      </c>
      <c r="F460" s="85" t="s">
        <v>207</v>
      </c>
      <c r="G460" s="85" t="s">
        <v>1387</v>
      </c>
      <c r="H460" s="85" t="s">
        <v>1388</v>
      </c>
      <c r="I460" s="85" t="s">
        <v>1389</v>
      </c>
    </row>
    <row r="461" spans="1:9" ht="13.5" customHeight="1" x14ac:dyDescent="0.2">
      <c r="A461" s="55">
        <f t="shared" si="7"/>
        <v>4006</v>
      </c>
      <c r="B461" s="84">
        <v>40</v>
      </c>
      <c r="C461" s="84">
        <v>303089</v>
      </c>
      <c r="D461" s="85" t="s">
        <v>143</v>
      </c>
      <c r="E461" s="84">
        <v>6</v>
      </c>
      <c r="F461" s="85" t="s">
        <v>187</v>
      </c>
      <c r="G461" s="85" t="s">
        <v>1390</v>
      </c>
      <c r="H461" s="85" t="s">
        <v>1391</v>
      </c>
      <c r="I461" s="85" t="s">
        <v>1392</v>
      </c>
    </row>
    <row r="462" spans="1:9" ht="13.5" customHeight="1" x14ac:dyDescent="0.2">
      <c r="A462" s="55">
        <f t="shared" si="7"/>
        <v>4007</v>
      </c>
      <c r="B462" s="84">
        <v>40</v>
      </c>
      <c r="C462" s="84">
        <v>303089</v>
      </c>
      <c r="D462" s="85" t="s">
        <v>143</v>
      </c>
      <c r="E462" s="84">
        <v>7</v>
      </c>
      <c r="F462" s="85" t="s">
        <v>207</v>
      </c>
      <c r="G462" s="85" t="s">
        <v>874</v>
      </c>
      <c r="H462" s="85" t="s">
        <v>1393</v>
      </c>
      <c r="I462" s="85" t="s">
        <v>1394</v>
      </c>
    </row>
    <row r="463" spans="1:9" ht="13.5" customHeight="1" x14ac:dyDescent="0.2">
      <c r="A463" s="55">
        <f t="shared" si="7"/>
        <v>4008</v>
      </c>
      <c r="B463" s="84">
        <v>40</v>
      </c>
      <c r="C463" s="84">
        <v>303089</v>
      </c>
      <c r="D463" s="85" t="s">
        <v>143</v>
      </c>
      <c r="E463" s="84">
        <v>8</v>
      </c>
      <c r="F463" s="85" t="s">
        <v>197</v>
      </c>
      <c r="G463" s="85" t="s">
        <v>1395</v>
      </c>
      <c r="H463" s="85" t="s">
        <v>1396</v>
      </c>
      <c r="I463" s="85" t="s">
        <v>611</v>
      </c>
    </row>
    <row r="464" spans="1:9" ht="13.5" customHeight="1" x14ac:dyDescent="0.2">
      <c r="A464" s="55">
        <f t="shared" si="7"/>
        <v>4009</v>
      </c>
      <c r="B464" s="84">
        <v>40</v>
      </c>
      <c r="C464" s="84">
        <v>303089</v>
      </c>
      <c r="D464" s="85" t="s">
        <v>143</v>
      </c>
      <c r="E464" s="84">
        <v>9</v>
      </c>
      <c r="F464" s="85" t="s">
        <v>191</v>
      </c>
      <c r="G464" s="85" t="s">
        <v>1397</v>
      </c>
      <c r="H464" s="85" t="s">
        <v>1398</v>
      </c>
      <c r="I464" s="85" t="s">
        <v>1399</v>
      </c>
    </row>
    <row r="465" spans="1:9" ht="13.5" customHeight="1" x14ac:dyDescent="0.2">
      <c r="A465" s="55">
        <f t="shared" si="7"/>
        <v>4101</v>
      </c>
      <c r="B465" s="84">
        <v>41</v>
      </c>
      <c r="C465" s="84">
        <v>1307907</v>
      </c>
      <c r="D465" s="85" t="s">
        <v>128</v>
      </c>
      <c r="E465" s="84">
        <v>1</v>
      </c>
      <c r="F465" s="85" t="s">
        <v>187</v>
      </c>
      <c r="G465" s="85" t="s">
        <v>188</v>
      </c>
      <c r="H465" s="85" t="s">
        <v>1400</v>
      </c>
      <c r="I465" s="85" t="s">
        <v>1401</v>
      </c>
    </row>
    <row r="466" spans="1:9" ht="13.5" customHeight="1" x14ac:dyDescent="0.2">
      <c r="A466" s="55">
        <f t="shared" si="7"/>
        <v>4102</v>
      </c>
      <c r="B466" s="84">
        <v>41</v>
      </c>
      <c r="C466" s="84">
        <v>1307907</v>
      </c>
      <c r="D466" s="85" t="s">
        <v>128</v>
      </c>
      <c r="E466" s="84">
        <v>2</v>
      </c>
      <c r="F466" s="85" t="s">
        <v>191</v>
      </c>
      <c r="G466" s="85" t="s">
        <v>1402</v>
      </c>
      <c r="H466" s="85" t="s">
        <v>1403</v>
      </c>
      <c r="I466" s="85" t="s">
        <v>1404</v>
      </c>
    </row>
    <row r="467" spans="1:9" ht="13.5" customHeight="1" x14ac:dyDescent="0.2">
      <c r="A467" s="55">
        <f t="shared" si="7"/>
        <v>4103</v>
      </c>
      <c r="B467" s="84">
        <v>41</v>
      </c>
      <c r="C467" s="84">
        <v>1307907</v>
      </c>
      <c r="D467" s="85" t="s">
        <v>128</v>
      </c>
      <c r="E467" s="84">
        <v>3</v>
      </c>
      <c r="F467" s="85" t="s">
        <v>191</v>
      </c>
      <c r="G467" s="85" t="s">
        <v>1405</v>
      </c>
      <c r="H467" s="85" t="s">
        <v>1406</v>
      </c>
      <c r="I467" s="85" t="s">
        <v>1407</v>
      </c>
    </row>
    <row r="468" spans="1:9" ht="13.5" customHeight="1" x14ac:dyDescent="0.2">
      <c r="A468" s="55">
        <f t="shared" si="7"/>
        <v>4104</v>
      </c>
      <c r="B468" s="84">
        <v>41</v>
      </c>
      <c r="C468" s="84">
        <v>1307907</v>
      </c>
      <c r="D468" s="85" t="s">
        <v>128</v>
      </c>
      <c r="E468" s="84">
        <v>4</v>
      </c>
      <c r="F468" s="85" t="s">
        <v>191</v>
      </c>
      <c r="G468" s="85" t="s">
        <v>1408</v>
      </c>
      <c r="H468" s="85" t="s">
        <v>1409</v>
      </c>
      <c r="I468" s="85" t="s">
        <v>1410</v>
      </c>
    </row>
    <row r="469" spans="1:9" ht="13.5" customHeight="1" x14ac:dyDescent="0.2">
      <c r="A469" s="55">
        <f t="shared" si="7"/>
        <v>4105</v>
      </c>
      <c r="B469" s="84">
        <v>41</v>
      </c>
      <c r="C469" s="84">
        <v>1307907</v>
      </c>
      <c r="D469" s="85" t="s">
        <v>128</v>
      </c>
      <c r="E469" s="84">
        <v>5</v>
      </c>
      <c r="F469" s="85" t="s">
        <v>191</v>
      </c>
      <c r="G469" s="85" t="s">
        <v>1411</v>
      </c>
      <c r="H469" s="85" t="s">
        <v>1412</v>
      </c>
      <c r="I469" s="85" t="s">
        <v>1413</v>
      </c>
    </row>
    <row r="470" spans="1:9" ht="13.5" customHeight="1" x14ac:dyDescent="0.2">
      <c r="A470" s="55">
        <f t="shared" si="7"/>
        <v>4106</v>
      </c>
      <c r="B470" s="84">
        <v>41</v>
      </c>
      <c r="C470" s="84">
        <v>1307907</v>
      </c>
      <c r="D470" s="85" t="s">
        <v>128</v>
      </c>
      <c r="E470" s="84">
        <v>6</v>
      </c>
      <c r="F470" s="85" t="s">
        <v>191</v>
      </c>
      <c r="G470" s="85" t="s">
        <v>1414</v>
      </c>
      <c r="H470" s="85" t="s">
        <v>1415</v>
      </c>
      <c r="I470" s="85" t="s">
        <v>1416</v>
      </c>
    </row>
    <row r="471" spans="1:9" ht="13.5" customHeight="1" x14ac:dyDescent="0.2">
      <c r="A471" s="55">
        <f t="shared" si="7"/>
        <v>4107</v>
      </c>
      <c r="B471" s="84">
        <v>41</v>
      </c>
      <c r="C471" s="84">
        <v>1307907</v>
      </c>
      <c r="D471" s="85" t="s">
        <v>128</v>
      </c>
      <c r="E471" s="84">
        <v>7</v>
      </c>
      <c r="F471" s="85" t="s">
        <v>197</v>
      </c>
      <c r="G471" s="85" t="s">
        <v>1417</v>
      </c>
      <c r="H471" s="85" t="s">
        <v>1418</v>
      </c>
      <c r="I471" s="85" t="s">
        <v>1419</v>
      </c>
    </row>
    <row r="472" spans="1:9" ht="13.5" customHeight="1" x14ac:dyDescent="0.2">
      <c r="A472" s="55">
        <f t="shared" si="7"/>
        <v>4108</v>
      </c>
      <c r="B472" s="84">
        <v>41</v>
      </c>
      <c r="C472" s="84">
        <v>1307907</v>
      </c>
      <c r="D472" s="85" t="s">
        <v>128</v>
      </c>
      <c r="E472" s="84">
        <v>8</v>
      </c>
      <c r="F472" s="85" t="s">
        <v>191</v>
      </c>
      <c r="G472" s="85" t="s">
        <v>1420</v>
      </c>
      <c r="H472" s="85" t="s">
        <v>1421</v>
      </c>
      <c r="I472" s="85" t="s">
        <v>1422</v>
      </c>
    </row>
    <row r="473" spans="1:9" ht="13.5" customHeight="1" x14ac:dyDescent="0.2">
      <c r="A473" s="55">
        <f t="shared" si="7"/>
        <v>4109</v>
      </c>
      <c r="B473" s="84">
        <v>41</v>
      </c>
      <c r="C473" s="84">
        <v>1307907</v>
      </c>
      <c r="D473" s="85" t="s">
        <v>128</v>
      </c>
      <c r="E473" s="84">
        <v>9</v>
      </c>
      <c r="F473" s="85" t="s">
        <v>207</v>
      </c>
      <c r="G473" s="85" t="s">
        <v>1423</v>
      </c>
      <c r="H473" s="85" t="s">
        <v>1424</v>
      </c>
      <c r="I473" s="85" t="s">
        <v>1425</v>
      </c>
    </row>
    <row r="474" spans="1:9" ht="13.5" customHeight="1" x14ac:dyDescent="0.2">
      <c r="A474" s="55">
        <f t="shared" si="7"/>
        <v>4110</v>
      </c>
      <c r="B474" s="84">
        <v>41</v>
      </c>
      <c r="C474" s="84">
        <v>1307907</v>
      </c>
      <c r="D474" s="85" t="s">
        <v>128</v>
      </c>
      <c r="E474" s="84">
        <v>10</v>
      </c>
      <c r="F474" s="85" t="s">
        <v>207</v>
      </c>
      <c r="G474" s="85" t="s">
        <v>1426</v>
      </c>
      <c r="H474" s="85" t="s">
        <v>1427</v>
      </c>
      <c r="I474" s="85" t="s">
        <v>1428</v>
      </c>
    </row>
    <row r="475" spans="1:9" ht="13.5" customHeight="1" x14ac:dyDescent="0.2">
      <c r="A475" s="55">
        <f t="shared" si="7"/>
        <v>4111</v>
      </c>
      <c r="B475" s="84">
        <v>41</v>
      </c>
      <c r="C475" s="84">
        <v>1307907</v>
      </c>
      <c r="D475" s="85" t="s">
        <v>128</v>
      </c>
      <c r="E475" s="84">
        <v>11</v>
      </c>
      <c r="F475" s="85" t="s">
        <v>207</v>
      </c>
      <c r="G475" s="85" t="s">
        <v>1429</v>
      </c>
      <c r="H475" s="85" t="s">
        <v>1430</v>
      </c>
      <c r="I475" s="85" t="s">
        <v>1431</v>
      </c>
    </row>
    <row r="476" spans="1:9" ht="13.5" customHeight="1" x14ac:dyDescent="0.2">
      <c r="A476" s="55">
        <f t="shared" si="7"/>
        <v>4201</v>
      </c>
      <c r="B476" s="84">
        <v>42</v>
      </c>
      <c r="C476" s="84">
        <v>1308693</v>
      </c>
      <c r="D476" s="85" t="s">
        <v>126</v>
      </c>
      <c r="E476" s="84">
        <v>1</v>
      </c>
      <c r="F476" s="85" t="s">
        <v>187</v>
      </c>
      <c r="G476" s="85" t="s">
        <v>188</v>
      </c>
      <c r="H476" s="85" t="s">
        <v>1432</v>
      </c>
      <c r="I476" s="85" t="s">
        <v>1433</v>
      </c>
    </row>
    <row r="477" spans="1:9" ht="13.5" customHeight="1" x14ac:dyDescent="0.2">
      <c r="A477" s="55">
        <f t="shared" si="7"/>
        <v>4202</v>
      </c>
      <c r="B477" s="84">
        <v>42</v>
      </c>
      <c r="C477" s="84">
        <v>1308693</v>
      </c>
      <c r="D477" s="85" t="s">
        <v>126</v>
      </c>
      <c r="E477" s="84">
        <v>2</v>
      </c>
      <c r="F477" s="85" t="s">
        <v>187</v>
      </c>
      <c r="G477" s="85" t="s">
        <v>1434</v>
      </c>
      <c r="H477" s="85" t="s">
        <v>1435</v>
      </c>
      <c r="I477" s="85" t="s">
        <v>1436</v>
      </c>
    </row>
    <row r="478" spans="1:9" ht="13.5" customHeight="1" x14ac:dyDescent="0.2">
      <c r="A478" s="55">
        <f t="shared" si="7"/>
        <v>4203</v>
      </c>
      <c r="B478" s="84">
        <v>42</v>
      </c>
      <c r="C478" s="84">
        <v>1308693</v>
      </c>
      <c r="D478" s="85" t="s">
        <v>126</v>
      </c>
      <c r="E478" s="84">
        <v>3</v>
      </c>
      <c r="F478" s="85" t="s">
        <v>207</v>
      </c>
      <c r="G478" s="85" t="s">
        <v>835</v>
      </c>
      <c r="H478" s="85" t="s">
        <v>1437</v>
      </c>
      <c r="I478" s="85" t="s">
        <v>1438</v>
      </c>
    </row>
    <row r="479" spans="1:9" ht="13.5" customHeight="1" x14ac:dyDescent="0.2">
      <c r="A479" s="55">
        <f t="shared" si="7"/>
        <v>4204</v>
      </c>
      <c r="B479" s="84">
        <v>42</v>
      </c>
      <c r="C479" s="84">
        <v>1308693</v>
      </c>
      <c r="D479" s="85" t="s">
        <v>126</v>
      </c>
      <c r="E479" s="84">
        <v>4</v>
      </c>
      <c r="F479" s="85" t="s">
        <v>191</v>
      </c>
      <c r="G479" s="85" t="s">
        <v>1439</v>
      </c>
      <c r="H479" s="85" t="s">
        <v>1440</v>
      </c>
      <c r="I479" s="85" t="s">
        <v>1441</v>
      </c>
    </row>
    <row r="480" spans="1:9" ht="13.5" customHeight="1" x14ac:dyDescent="0.2">
      <c r="A480" s="55">
        <f t="shared" si="7"/>
        <v>4205</v>
      </c>
      <c r="B480" s="84">
        <v>42</v>
      </c>
      <c r="C480" s="84">
        <v>1308693</v>
      </c>
      <c r="D480" s="85" t="s">
        <v>126</v>
      </c>
      <c r="E480" s="84">
        <v>5</v>
      </c>
      <c r="F480" s="85" t="s">
        <v>191</v>
      </c>
      <c r="G480" s="85" t="s">
        <v>1442</v>
      </c>
      <c r="H480" s="85" t="s">
        <v>1443</v>
      </c>
      <c r="I480" s="85" t="s">
        <v>1444</v>
      </c>
    </row>
    <row r="481" spans="1:9" ht="13.5" customHeight="1" x14ac:dyDescent="0.2">
      <c r="A481" s="55">
        <f t="shared" si="7"/>
        <v>4206</v>
      </c>
      <c r="B481" s="84">
        <v>42</v>
      </c>
      <c r="C481" s="84">
        <v>1308693</v>
      </c>
      <c r="D481" s="85" t="s">
        <v>126</v>
      </c>
      <c r="E481" s="84">
        <v>6</v>
      </c>
      <c r="F481" s="85" t="s">
        <v>191</v>
      </c>
      <c r="G481" s="85" t="s">
        <v>1445</v>
      </c>
      <c r="H481" s="85" t="s">
        <v>1446</v>
      </c>
      <c r="I481" s="85" t="s">
        <v>1447</v>
      </c>
    </row>
    <row r="482" spans="1:9" ht="13.5" customHeight="1" x14ac:dyDescent="0.2">
      <c r="A482" s="55">
        <f t="shared" si="7"/>
        <v>4301</v>
      </c>
      <c r="B482" s="84">
        <v>43</v>
      </c>
      <c r="C482" s="84">
        <v>1310041</v>
      </c>
      <c r="D482" s="85" t="s">
        <v>112</v>
      </c>
      <c r="E482" s="84">
        <v>1</v>
      </c>
      <c r="F482" s="85" t="s">
        <v>187</v>
      </c>
      <c r="G482" s="85" t="s">
        <v>188</v>
      </c>
      <c r="H482" s="85" t="s">
        <v>1448</v>
      </c>
      <c r="I482" s="85" t="s">
        <v>1449</v>
      </c>
    </row>
    <row r="483" spans="1:9" ht="13.5" customHeight="1" x14ac:dyDescent="0.2">
      <c r="A483" s="55">
        <f t="shared" si="7"/>
        <v>4302</v>
      </c>
      <c r="B483" s="84">
        <v>43</v>
      </c>
      <c r="C483" s="84">
        <v>1310041</v>
      </c>
      <c r="D483" s="85" t="s">
        <v>112</v>
      </c>
      <c r="E483" s="84">
        <v>2</v>
      </c>
      <c r="F483" s="85" t="s">
        <v>191</v>
      </c>
      <c r="G483" s="85" t="s">
        <v>1450</v>
      </c>
      <c r="H483" s="85" t="s">
        <v>1451</v>
      </c>
      <c r="I483" s="85" t="s">
        <v>965</v>
      </c>
    </row>
    <row r="484" spans="1:9" ht="13.5" customHeight="1" x14ac:dyDescent="0.2">
      <c r="A484" s="55">
        <f t="shared" si="7"/>
        <v>4303</v>
      </c>
      <c r="B484" s="84">
        <v>43</v>
      </c>
      <c r="C484" s="84">
        <v>1310041</v>
      </c>
      <c r="D484" s="85" t="s">
        <v>112</v>
      </c>
      <c r="E484" s="84">
        <v>3</v>
      </c>
      <c r="F484" s="85" t="s">
        <v>191</v>
      </c>
      <c r="G484" s="85" t="s">
        <v>1452</v>
      </c>
      <c r="H484" s="85" t="s">
        <v>1453</v>
      </c>
      <c r="I484" s="85" t="s">
        <v>1454</v>
      </c>
    </row>
    <row r="485" spans="1:9" ht="13.5" customHeight="1" x14ac:dyDescent="0.2">
      <c r="A485" s="55">
        <f t="shared" si="7"/>
        <v>4304</v>
      </c>
      <c r="B485" s="84">
        <v>43</v>
      </c>
      <c r="C485" s="84">
        <v>1310041</v>
      </c>
      <c r="D485" s="85" t="s">
        <v>112</v>
      </c>
      <c r="E485" s="84">
        <v>4</v>
      </c>
      <c r="F485" s="85" t="s">
        <v>191</v>
      </c>
      <c r="G485" s="85" t="s">
        <v>1455</v>
      </c>
      <c r="H485" s="85" t="s">
        <v>1456</v>
      </c>
      <c r="I485" s="85" t="s">
        <v>1457</v>
      </c>
    </row>
    <row r="486" spans="1:9" ht="13.5" customHeight="1" x14ac:dyDescent="0.2">
      <c r="A486" s="55">
        <f t="shared" si="7"/>
        <v>4305</v>
      </c>
      <c r="B486" s="84">
        <v>43</v>
      </c>
      <c r="C486" s="84">
        <v>1310041</v>
      </c>
      <c r="D486" s="85" t="s">
        <v>112</v>
      </c>
      <c r="E486" s="84">
        <v>5</v>
      </c>
      <c r="F486" s="85" t="s">
        <v>191</v>
      </c>
      <c r="G486" s="85" t="s">
        <v>1458</v>
      </c>
      <c r="H486" s="85" t="s">
        <v>1456</v>
      </c>
      <c r="I486" s="85" t="s">
        <v>1457</v>
      </c>
    </row>
    <row r="487" spans="1:9" ht="13.5" customHeight="1" x14ac:dyDescent="0.2">
      <c r="A487" s="55">
        <f t="shared" si="7"/>
        <v>4306</v>
      </c>
      <c r="B487" s="84">
        <v>43</v>
      </c>
      <c r="C487" s="84">
        <v>1310041</v>
      </c>
      <c r="D487" s="85" t="s">
        <v>112</v>
      </c>
      <c r="E487" s="84">
        <v>6</v>
      </c>
      <c r="F487" s="85" t="s">
        <v>191</v>
      </c>
      <c r="G487" s="85" t="s">
        <v>1459</v>
      </c>
      <c r="H487" s="85" t="s">
        <v>1456</v>
      </c>
      <c r="I487" s="85" t="s">
        <v>1457</v>
      </c>
    </row>
    <row r="488" spans="1:9" ht="13.5" customHeight="1" x14ac:dyDescent="0.2">
      <c r="A488" s="55">
        <f t="shared" si="7"/>
        <v>4307</v>
      </c>
      <c r="B488" s="84">
        <v>43</v>
      </c>
      <c r="C488" s="84">
        <v>1310041</v>
      </c>
      <c r="D488" s="85" t="s">
        <v>112</v>
      </c>
      <c r="E488" s="84">
        <v>7</v>
      </c>
      <c r="F488" s="85" t="s">
        <v>191</v>
      </c>
      <c r="G488" s="85" t="s">
        <v>1460</v>
      </c>
      <c r="H488" s="85" t="s">
        <v>1461</v>
      </c>
      <c r="I488" s="85" t="s">
        <v>1462</v>
      </c>
    </row>
    <row r="489" spans="1:9" ht="13.5" customHeight="1" x14ac:dyDescent="0.2">
      <c r="A489" s="55">
        <f t="shared" si="7"/>
        <v>4308</v>
      </c>
      <c r="B489" s="84">
        <v>43</v>
      </c>
      <c r="C489" s="84">
        <v>1310041</v>
      </c>
      <c r="D489" s="85" t="s">
        <v>112</v>
      </c>
      <c r="E489" s="84">
        <v>8</v>
      </c>
      <c r="F489" s="85" t="s">
        <v>207</v>
      </c>
      <c r="G489" s="85" t="s">
        <v>1463</v>
      </c>
      <c r="H489" s="85" t="s">
        <v>1464</v>
      </c>
      <c r="I489" s="85" t="s">
        <v>995</v>
      </c>
    </row>
    <row r="490" spans="1:9" ht="13.5" customHeight="1" x14ac:dyDescent="0.2">
      <c r="A490" s="55">
        <f t="shared" si="7"/>
        <v>4309</v>
      </c>
      <c r="B490" s="84">
        <v>43</v>
      </c>
      <c r="C490" s="84">
        <v>1310041</v>
      </c>
      <c r="D490" s="85" t="s">
        <v>112</v>
      </c>
      <c r="E490" s="84">
        <v>9</v>
      </c>
      <c r="F490" s="85" t="s">
        <v>207</v>
      </c>
      <c r="G490" s="85" t="s">
        <v>1465</v>
      </c>
      <c r="H490" s="85" t="s">
        <v>1466</v>
      </c>
      <c r="I490" s="85" t="s">
        <v>1467</v>
      </c>
    </row>
    <row r="491" spans="1:9" ht="13.5" customHeight="1" x14ac:dyDescent="0.2">
      <c r="A491" s="55">
        <f t="shared" si="7"/>
        <v>4310</v>
      </c>
      <c r="B491" s="84">
        <v>43</v>
      </c>
      <c r="C491" s="84">
        <v>1310041</v>
      </c>
      <c r="D491" s="85" t="s">
        <v>112</v>
      </c>
      <c r="E491" s="84">
        <v>10</v>
      </c>
      <c r="F491" s="85" t="s">
        <v>187</v>
      </c>
      <c r="G491" s="85" t="s">
        <v>958</v>
      </c>
      <c r="H491" s="85" t="s">
        <v>1468</v>
      </c>
      <c r="I491" s="85" t="s">
        <v>1469</v>
      </c>
    </row>
    <row r="492" spans="1:9" ht="13.5" customHeight="1" x14ac:dyDescent="0.2">
      <c r="A492" s="55">
        <f t="shared" si="7"/>
        <v>4311</v>
      </c>
      <c r="B492" s="84">
        <v>43</v>
      </c>
      <c r="C492" s="84">
        <v>1310041</v>
      </c>
      <c r="D492" s="85" t="s">
        <v>112</v>
      </c>
      <c r="E492" s="84">
        <v>11</v>
      </c>
      <c r="F492" s="85" t="s">
        <v>187</v>
      </c>
      <c r="G492" s="85" t="s">
        <v>1470</v>
      </c>
      <c r="H492" s="85" t="s">
        <v>1471</v>
      </c>
      <c r="I492" s="85" t="s">
        <v>1472</v>
      </c>
    </row>
    <row r="493" spans="1:9" ht="13.5" customHeight="1" x14ac:dyDescent="0.2">
      <c r="A493" s="55">
        <f t="shared" si="7"/>
        <v>4312</v>
      </c>
      <c r="B493" s="84">
        <v>43</v>
      </c>
      <c r="C493" s="84">
        <v>1310041</v>
      </c>
      <c r="D493" s="85" t="s">
        <v>112</v>
      </c>
      <c r="E493" s="84">
        <v>12</v>
      </c>
      <c r="F493" s="85" t="s">
        <v>197</v>
      </c>
      <c r="G493" s="85" t="s">
        <v>1473</v>
      </c>
      <c r="H493" s="85" t="s">
        <v>1474</v>
      </c>
      <c r="I493" s="85" t="s">
        <v>269</v>
      </c>
    </row>
    <row r="494" spans="1:9" ht="13.5" customHeight="1" x14ac:dyDescent="0.2">
      <c r="A494" s="55">
        <f t="shared" si="7"/>
        <v>4401</v>
      </c>
      <c r="B494" s="84">
        <v>44</v>
      </c>
      <c r="C494" s="84">
        <v>1307787</v>
      </c>
      <c r="D494" s="85" t="s">
        <v>118</v>
      </c>
      <c r="E494" s="84">
        <v>1</v>
      </c>
      <c r="F494" s="85" t="s">
        <v>187</v>
      </c>
      <c r="G494" s="85" t="s">
        <v>188</v>
      </c>
      <c r="H494" s="85" t="s">
        <v>1475</v>
      </c>
      <c r="I494" s="85" t="s">
        <v>269</v>
      </c>
    </row>
    <row r="495" spans="1:9" ht="13.5" customHeight="1" x14ac:dyDescent="0.2">
      <c r="A495" s="55">
        <f t="shared" si="7"/>
        <v>4402</v>
      </c>
      <c r="B495" s="84">
        <v>44</v>
      </c>
      <c r="C495" s="84">
        <v>1307787</v>
      </c>
      <c r="D495" s="85" t="s">
        <v>118</v>
      </c>
      <c r="E495" s="84">
        <v>2</v>
      </c>
      <c r="F495" s="85" t="s">
        <v>187</v>
      </c>
      <c r="G495" s="85" t="s">
        <v>1476</v>
      </c>
      <c r="H495" s="85" t="s">
        <v>1477</v>
      </c>
      <c r="I495" s="85" t="s">
        <v>1478</v>
      </c>
    </row>
    <row r="496" spans="1:9" ht="13.5" customHeight="1" x14ac:dyDescent="0.2">
      <c r="A496" s="55">
        <f t="shared" si="7"/>
        <v>4403</v>
      </c>
      <c r="B496" s="84">
        <v>44</v>
      </c>
      <c r="C496" s="84">
        <v>1307787</v>
      </c>
      <c r="D496" s="85" t="s">
        <v>118</v>
      </c>
      <c r="E496" s="84">
        <v>3</v>
      </c>
      <c r="F496" s="85" t="s">
        <v>187</v>
      </c>
      <c r="G496" s="85" t="s">
        <v>1470</v>
      </c>
      <c r="H496" s="85" t="s">
        <v>1479</v>
      </c>
      <c r="I496" s="85" t="s">
        <v>1480</v>
      </c>
    </row>
    <row r="497" spans="1:9" ht="13.5" customHeight="1" x14ac:dyDescent="0.2">
      <c r="A497" s="55">
        <f t="shared" si="7"/>
        <v>4404</v>
      </c>
      <c r="B497" s="84">
        <v>44</v>
      </c>
      <c r="C497" s="84">
        <v>1307787</v>
      </c>
      <c r="D497" s="85" t="s">
        <v>118</v>
      </c>
      <c r="E497" s="84">
        <v>4</v>
      </c>
      <c r="F497" s="85" t="s">
        <v>191</v>
      </c>
      <c r="G497" s="85" t="s">
        <v>1481</v>
      </c>
      <c r="H497" s="85" t="s">
        <v>1482</v>
      </c>
      <c r="I497" s="85" t="s">
        <v>1483</v>
      </c>
    </row>
    <row r="498" spans="1:9" ht="13.5" customHeight="1" x14ac:dyDescent="0.2">
      <c r="A498" s="55">
        <f t="shared" si="7"/>
        <v>4405</v>
      </c>
      <c r="B498" s="84">
        <v>44</v>
      </c>
      <c r="C498" s="84">
        <v>1307787</v>
      </c>
      <c r="D498" s="85" t="s">
        <v>118</v>
      </c>
      <c r="E498" s="84">
        <v>5</v>
      </c>
      <c r="F498" s="85" t="s">
        <v>191</v>
      </c>
      <c r="G498" s="85" t="s">
        <v>1484</v>
      </c>
      <c r="H498" s="85" t="s">
        <v>1485</v>
      </c>
      <c r="I498" s="85" t="s">
        <v>1486</v>
      </c>
    </row>
    <row r="499" spans="1:9" ht="13.5" customHeight="1" x14ac:dyDescent="0.2">
      <c r="A499" s="55">
        <f t="shared" si="7"/>
        <v>4406</v>
      </c>
      <c r="B499" s="84">
        <v>44</v>
      </c>
      <c r="C499" s="84">
        <v>1307787</v>
      </c>
      <c r="D499" s="85" t="s">
        <v>118</v>
      </c>
      <c r="E499" s="84">
        <v>6</v>
      </c>
      <c r="F499" s="85" t="s">
        <v>191</v>
      </c>
      <c r="G499" s="85" t="s">
        <v>1487</v>
      </c>
      <c r="H499" s="85" t="s">
        <v>1488</v>
      </c>
      <c r="I499" s="85" t="s">
        <v>1489</v>
      </c>
    </row>
    <row r="500" spans="1:9" ht="13.5" customHeight="1" x14ac:dyDescent="0.2">
      <c r="A500" s="55">
        <f t="shared" si="7"/>
        <v>4407</v>
      </c>
      <c r="B500" s="84">
        <v>44</v>
      </c>
      <c r="C500" s="84">
        <v>1307787</v>
      </c>
      <c r="D500" s="85" t="s">
        <v>118</v>
      </c>
      <c r="E500" s="84">
        <v>7</v>
      </c>
      <c r="F500" s="85" t="s">
        <v>191</v>
      </c>
      <c r="G500" s="85" t="s">
        <v>1490</v>
      </c>
      <c r="H500" s="85" t="s">
        <v>1491</v>
      </c>
      <c r="I500" s="85" t="s">
        <v>1492</v>
      </c>
    </row>
    <row r="501" spans="1:9" ht="13.5" customHeight="1" x14ac:dyDescent="0.2">
      <c r="A501" s="55">
        <f t="shared" si="7"/>
        <v>4408</v>
      </c>
      <c r="B501" s="84">
        <v>44</v>
      </c>
      <c r="C501" s="84">
        <v>1307787</v>
      </c>
      <c r="D501" s="85" t="s">
        <v>118</v>
      </c>
      <c r="E501" s="84">
        <v>8</v>
      </c>
      <c r="F501" s="85" t="s">
        <v>207</v>
      </c>
      <c r="G501" s="85" t="s">
        <v>1493</v>
      </c>
      <c r="H501" s="85" t="s">
        <v>1494</v>
      </c>
      <c r="I501" s="85" t="s">
        <v>1495</v>
      </c>
    </row>
    <row r="502" spans="1:9" ht="13.5" customHeight="1" x14ac:dyDescent="0.2">
      <c r="A502" s="55">
        <f t="shared" si="7"/>
        <v>4409</v>
      </c>
      <c r="B502" s="84">
        <v>44</v>
      </c>
      <c r="C502" s="84">
        <v>1307787</v>
      </c>
      <c r="D502" s="85" t="s">
        <v>118</v>
      </c>
      <c r="E502" s="84">
        <v>9</v>
      </c>
      <c r="F502" s="85" t="s">
        <v>207</v>
      </c>
      <c r="G502" s="85" t="s">
        <v>1496</v>
      </c>
      <c r="H502" s="85" t="s">
        <v>1497</v>
      </c>
      <c r="I502" s="85" t="s">
        <v>1498</v>
      </c>
    </row>
    <row r="503" spans="1:9" ht="13.5" customHeight="1" x14ac:dyDescent="0.2">
      <c r="A503" s="55">
        <f t="shared" si="7"/>
        <v>4410</v>
      </c>
      <c r="B503" s="84">
        <v>44</v>
      </c>
      <c r="C503" s="84">
        <v>1307787</v>
      </c>
      <c r="D503" s="85" t="s">
        <v>118</v>
      </c>
      <c r="E503" s="84">
        <v>10</v>
      </c>
      <c r="F503" s="85" t="s">
        <v>1499</v>
      </c>
      <c r="G503" s="85" t="s">
        <v>1500</v>
      </c>
      <c r="H503" s="85" t="s">
        <v>1501</v>
      </c>
      <c r="I503" s="85" t="s">
        <v>519</v>
      </c>
    </row>
    <row r="504" spans="1:9" ht="13.5" customHeight="1" x14ac:dyDescent="0.2">
      <c r="A504" s="55">
        <f t="shared" si="7"/>
        <v>4501</v>
      </c>
      <c r="B504" s="84">
        <v>45</v>
      </c>
      <c r="C504" s="84">
        <v>313126</v>
      </c>
      <c r="D504" s="85" t="s">
        <v>136</v>
      </c>
      <c r="E504" s="84">
        <v>1</v>
      </c>
      <c r="F504" s="85" t="s">
        <v>187</v>
      </c>
      <c r="G504" s="85" t="s">
        <v>188</v>
      </c>
      <c r="H504" s="85" t="s">
        <v>293</v>
      </c>
      <c r="I504" s="85" t="s">
        <v>293</v>
      </c>
    </row>
    <row r="505" spans="1:9" ht="13.5" customHeight="1" x14ac:dyDescent="0.2">
      <c r="A505" s="55">
        <f t="shared" si="7"/>
        <v>4502</v>
      </c>
      <c r="B505" s="84">
        <v>45</v>
      </c>
      <c r="C505" s="84">
        <v>313126</v>
      </c>
      <c r="D505" s="85" t="s">
        <v>136</v>
      </c>
      <c r="E505" s="84">
        <v>2</v>
      </c>
      <c r="F505" s="85" t="s">
        <v>191</v>
      </c>
      <c r="G505" s="85" t="s">
        <v>1502</v>
      </c>
      <c r="H505" s="85" t="s">
        <v>1503</v>
      </c>
      <c r="I505" s="85" t="s">
        <v>1504</v>
      </c>
    </row>
    <row r="506" spans="1:9" ht="13.5" customHeight="1" x14ac:dyDescent="0.2">
      <c r="A506" s="55">
        <f t="shared" si="7"/>
        <v>4503</v>
      </c>
      <c r="B506" s="84">
        <v>45</v>
      </c>
      <c r="C506" s="84">
        <v>313126</v>
      </c>
      <c r="D506" s="85" t="s">
        <v>136</v>
      </c>
      <c r="E506" s="84">
        <v>3</v>
      </c>
      <c r="F506" s="85" t="s">
        <v>191</v>
      </c>
      <c r="G506" s="85" t="s">
        <v>1505</v>
      </c>
      <c r="H506" s="85" t="s">
        <v>1506</v>
      </c>
      <c r="I506" s="85" t="s">
        <v>190</v>
      </c>
    </row>
    <row r="507" spans="1:9" ht="13.5" customHeight="1" x14ac:dyDescent="0.2">
      <c r="A507" s="55">
        <f t="shared" si="7"/>
        <v>4504</v>
      </c>
      <c r="B507" s="84">
        <v>45</v>
      </c>
      <c r="C507" s="84">
        <v>313126</v>
      </c>
      <c r="D507" s="85" t="s">
        <v>136</v>
      </c>
      <c r="E507" s="84">
        <v>4</v>
      </c>
      <c r="F507" s="85" t="s">
        <v>191</v>
      </c>
      <c r="G507" s="85" t="s">
        <v>1507</v>
      </c>
      <c r="H507" s="85" t="s">
        <v>1508</v>
      </c>
      <c r="I507" s="85" t="s">
        <v>1509</v>
      </c>
    </row>
    <row r="508" spans="1:9" ht="13.5" customHeight="1" x14ac:dyDescent="0.2">
      <c r="A508" s="55">
        <f t="shared" si="7"/>
        <v>4505</v>
      </c>
      <c r="B508" s="84">
        <v>45</v>
      </c>
      <c r="C508" s="84">
        <v>313126</v>
      </c>
      <c r="D508" s="85" t="s">
        <v>136</v>
      </c>
      <c r="E508" s="84">
        <v>5</v>
      </c>
      <c r="F508" s="85" t="s">
        <v>191</v>
      </c>
      <c r="G508" s="85" t="s">
        <v>1510</v>
      </c>
      <c r="H508" s="85" t="s">
        <v>1511</v>
      </c>
      <c r="I508" s="85" t="s">
        <v>1512</v>
      </c>
    </row>
    <row r="509" spans="1:9" ht="13.5" customHeight="1" x14ac:dyDescent="0.2">
      <c r="A509" s="55">
        <f t="shared" si="7"/>
        <v>4506</v>
      </c>
      <c r="B509" s="84">
        <v>45</v>
      </c>
      <c r="C509" s="84">
        <v>313126</v>
      </c>
      <c r="D509" s="85" t="s">
        <v>136</v>
      </c>
      <c r="E509" s="84">
        <v>6</v>
      </c>
      <c r="F509" s="85" t="s">
        <v>207</v>
      </c>
      <c r="G509" s="85" t="s">
        <v>599</v>
      </c>
      <c r="H509" s="85" t="s">
        <v>1513</v>
      </c>
      <c r="I509" s="85" t="s">
        <v>519</v>
      </c>
    </row>
    <row r="510" spans="1:9" ht="13.5" customHeight="1" x14ac:dyDescent="0.2">
      <c r="A510" s="55">
        <f t="shared" si="7"/>
        <v>4507</v>
      </c>
      <c r="B510" s="84">
        <v>45</v>
      </c>
      <c r="C510" s="84">
        <v>313126</v>
      </c>
      <c r="D510" s="85" t="s">
        <v>136</v>
      </c>
      <c r="E510" s="84">
        <v>7</v>
      </c>
      <c r="F510" s="85" t="s">
        <v>207</v>
      </c>
      <c r="G510" s="85" t="s">
        <v>1514</v>
      </c>
      <c r="H510" s="85" t="s">
        <v>1515</v>
      </c>
      <c r="I510" s="85" t="s">
        <v>1516</v>
      </c>
    </row>
    <row r="511" spans="1:9" ht="13.5" customHeight="1" x14ac:dyDescent="0.2">
      <c r="A511" s="55">
        <f t="shared" si="7"/>
        <v>4508</v>
      </c>
      <c r="B511" s="84">
        <v>45</v>
      </c>
      <c r="C511" s="84">
        <v>313126</v>
      </c>
      <c r="D511" s="85" t="s">
        <v>136</v>
      </c>
      <c r="E511" s="84">
        <v>8</v>
      </c>
      <c r="F511" s="85" t="s">
        <v>207</v>
      </c>
      <c r="G511" s="85" t="s">
        <v>1517</v>
      </c>
      <c r="H511" s="85" t="s">
        <v>1518</v>
      </c>
      <c r="I511" s="85" t="s">
        <v>1519</v>
      </c>
    </row>
    <row r="512" spans="1:9" ht="13.5" customHeight="1" x14ac:dyDescent="0.2">
      <c r="A512" s="55">
        <f t="shared" si="7"/>
        <v>4509</v>
      </c>
      <c r="B512" s="84">
        <v>45</v>
      </c>
      <c r="C512" s="84">
        <v>313126</v>
      </c>
      <c r="D512" s="85" t="s">
        <v>136</v>
      </c>
      <c r="E512" s="84">
        <v>9</v>
      </c>
      <c r="F512" s="85" t="s">
        <v>187</v>
      </c>
      <c r="G512" s="85" t="s">
        <v>1520</v>
      </c>
      <c r="H512" s="85" t="s">
        <v>1521</v>
      </c>
      <c r="I512" s="85" t="s">
        <v>1522</v>
      </c>
    </row>
    <row r="513" spans="1:9" ht="13.5" customHeight="1" x14ac:dyDescent="0.2">
      <c r="A513" s="55">
        <f t="shared" si="7"/>
        <v>4510</v>
      </c>
      <c r="B513" s="84">
        <v>45</v>
      </c>
      <c r="C513" s="84">
        <v>313126</v>
      </c>
      <c r="D513" s="85" t="s">
        <v>136</v>
      </c>
      <c r="E513" s="84">
        <v>10</v>
      </c>
      <c r="F513" s="85" t="s">
        <v>187</v>
      </c>
      <c r="G513" s="85" t="s">
        <v>1523</v>
      </c>
      <c r="H513" s="85" t="s">
        <v>1524</v>
      </c>
      <c r="I513" s="85" t="s">
        <v>190</v>
      </c>
    </row>
    <row r="514" spans="1:9" ht="13.5" customHeight="1" x14ac:dyDescent="0.2">
      <c r="A514" s="55">
        <f t="shared" si="7"/>
        <v>4511</v>
      </c>
      <c r="B514" s="84">
        <v>45</v>
      </c>
      <c r="C514" s="84">
        <v>313126</v>
      </c>
      <c r="D514" s="85" t="s">
        <v>136</v>
      </c>
      <c r="E514" s="84">
        <v>11</v>
      </c>
      <c r="F514" s="85" t="s">
        <v>197</v>
      </c>
      <c r="G514" s="85" t="s">
        <v>514</v>
      </c>
      <c r="H514" s="85" t="s">
        <v>1525</v>
      </c>
      <c r="I514" s="85" t="s">
        <v>519</v>
      </c>
    </row>
    <row r="515" spans="1:9" ht="13.5" customHeight="1" x14ac:dyDescent="0.2">
      <c r="A515" s="55">
        <f t="shared" si="7"/>
        <v>4601</v>
      </c>
      <c r="B515" s="84">
        <v>46</v>
      </c>
      <c r="C515" s="84">
        <v>303210</v>
      </c>
      <c r="D515" s="85" t="s">
        <v>138</v>
      </c>
      <c r="E515" s="84">
        <v>1</v>
      </c>
      <c r="F515" s="85" t="s">
        <v>187</v>
      </c>
      <c r="G515" s="85" t="s">
        <v>188</v>
      </c>
      <c r="H515" s="85" t="s">
        <v>1526</v>
      </c>
      <c r="I515" s="85" t="s">
        <v>1527</v>
      </c>
    </row>
    <row r="516" spans="1:9" ht="13.5" customHeight="1" x14ac:dyDescent="0.2">
      <c r="A516" s="55">
        <f t="shared" ref="A516:A579" si="8">B516*100+E516</f>
        <v>4602</v>
      </c>
      <c r="B516" s="84">
        <v>46</v>
      </c>
      <c r="C516" s="84">
        <v>303210</v>
      </c>
      <c r="D516" s="85" t="s">
        <v>138</v>
      </c>
      <c r="E516" s="84">
        <v>2</v>
      </c>
      <c r="F516" s="85" t="s">
        <v>207</v>
      </c>
      <c r="G516" s="85" t="s">
        <v>1528</v>
      </c>
      <c r="H516" s="85" t="s">
        <v>1529</v>
      </c>
      <c r="I516" s="85" t="s">
        <v>1530</v>
      </c>
    </row>
    <row r="517" spans="1:9" ht="13.5" customHeight="1" x14ac:dyDescent="0.2">
      <c r="A517" s="55">
        <f t="shared" si="8"/>
        <v>4603</v>
      </c>
      <c r="B517" s="84">
        <v>46</v>
      </c>
      <c r="C517" s="84">
        <v>303210</v>
      </c>
      <c r="D517" s="85" t="s">
        <v>138</v>
      </c>
      <c r="E517" s="84">
        <v>3</v>
      </c>
      <c r="F517" s="85" t="s">
        <v>207</v>
      </c>
      <c r="G517" s="85" t="s">
        <v>1531</v>
      </c>
      <c r="H517" s="85" t="s">
        <v>1532</v>
      </c>
      <c r="I517" s="85" t="s">
        <v>256</v>
      </c>
    </row>
    <row r="518" spans="1:9" ht="13.5" customHeight="1" x14ac:dyDescent="0.2">
      <c r="A518" s="55">
        <f t="shared" si="8"/>
        <v>4604</v>
      </c>
      <c r="B518" s="84">
        <v>46</v>
      </c>
      <c r="C518" s="84">
        <v>303210</v>
      </c>
      <c r="D518" s="85" t="s">
        <v>138</v>
      </c>
      <c r="E518" s="84">
        <v>4</v>
      </c>
      <c r="F518" s="85" t="s">
        <v>191</v>
      </c>
      <c r="G518" s="85" t="s">
        <v>1533</v>
      </c>
      <c r="H518" s="85" t="s">
        <v>1534</v>
      </c>
      <c r="I518" s="85" t="s">
        <v>1535</v>
      </c>
    </row>
    <row r="519" spans="1:9" ht="13.5" customHeight="1" x14ac:dyDescent="0.2">
      <c r="A519" s="55">
        <f t="shared" si="8"/>
        <v>4605</v>
      </c>
      <c r="B519" s="84">
        <v>46</v>
      </c>
      <c r="C519" s="84">
        <v>303210</v>
      </c>
      <c r="D519" s="85" t="s">
        <v>138</v>
      </c>
      <c r="E519" s="84">
        <v>5</v>
      </c>
      <c r="F519" s="85" t="s">
        <v>191</v>
      </c>
      <c r="G519" s="85" t="s">
        <v>1536</v>
      </c>
      <c r="H519" s="85" t="s">
        <v>1537</v>
      </c>
      <c r="I519" s="85" t="s">
        <v>1535</v>
      </c>
    </row>
    <row r="520" spans="1:9" ht="13.5" customHeight="1" x14ac:dyDescent="0.2">
      <c r="A520" s="55">
        <f t="shared" si="8"/>
        <v>4606</v>
      </c>
      <c r="B520" s="84">
        <v>46</v>
      </c>
      <c r="C520" s="84">
        <v>303210</v>
      </c>
      <c r="D520" s="85" t="s">
        <v>138</v>
      </c>
      <c r="E520" s="84">
        <v>6</v>
      </c>
      <c r="F520" s="85" t="s">
        <v>191</v>
      </c>
      <c r="G520" s="85" t="s">
        <v>1538</v>
      </c>
      <c r="H520" s="85" t="s">
        <v>1539</v>
      </c>
      <c r="I520" s="85" t="s">
        <v>1540</v>
      </c>
    </row>
    <row r="521" spans="1:9" ht="13.5" customHeight="1" x14ac:dyDescent="0.2">
      <c r="A521" s="55">
        <f t="shared" si="8"/>
        <v>4607</v>
      </c>
      <c r="B521" s="84">
        <v>46</v>
      </c>
      <c r="C521" s="84">
        <v>303210</v>
      </c>
      <c r="D521" s="85" t="s">
        <v>138</v>
      </c>
      <c r="E521" s="84">
        <v>7</v>
      </c>
      <c r="F521" s="85" t="s">
        <v>191</v>
      </c>
      <c r="G521" s="85" t="s">
        <v>1541</v>
      </c>
      <c r="H521" s="85" t="s">
        <v>1542</v>
      </c>
      <c r="I521" s="85" t="s">
        <v>1535</v>
      </c>
    </row>
    <row r="522" spans="1:9" ht="13.5" customHeight="1" x14ac:dyDescent="0.2">
      <c r="A522" s="55">
        <f t="shared" si="8"/>
        <v>4608</v>
      </c>
      <c r="B522" s="84">
        <v>46</v>
      </c>
      <c r="C522" s="84">
        <v>303210</v>
      </c>
      <c r="D522" s="85" t="s">
        <v>138</v>
      </c>
      <c r="E522" s="84">
        <v>8</v>
      </c>
      <c r="F522" s="85" t="s">
        <v>191</v>
      </c>
      <c r="G522" s="85" t="s">
        <v>1543</v>
      </c>
      <c r="H522" s="85" t="s">
        <v>1544</v>
      </c>
      <c r="I522" s="85" t="s">
        <v>1545</v>
      </c>
    </row>
    <row r="523" spans="1:9" ht="13.5" customHeight="1" x14ac:dyDescent="0.2">
      <c r="A523" s="55">
        <f t="shared" si="8"/>
        <v>4609</v>
      </c>
      <c r="B523" s="84">
        <v>46</v>
      </c>
      <c r="C523" s="84">
        <v>303210</v>
      </c>
      <c r="D523" s="85" t="s">
        <v>138</v>
      </c>
      <c r="E523" s="84">
        <v>9</v>
      </c>
      <c r="F523" s="85" t="s">
        <v>191</v>
      </c>
      <c r="G523" s="85" t="s">
        <v>1546</v>
      </c>
      <c r="H523" s="85" t="s">
        <v>1547</v>
      </c>
      <c r="I523" s="85" t="s">
        <v>1535</v>
      </c>
    </row>
    <row r="524" spans="1:9" ht="13.5" customHeight="1" x14ac:dyDescent="0.2">
      <c r="A524" s="55">
        <f t="shared" si="8"/>
        <v>4610</v>
      </c>
      <c r="B524" s="84">
        <v>46</v>
      </c>
      <c r="C524" s="84">
        <v>303210</v>
      </c>
      <c r="D524" s="85" t="s">
        <v>138</v>
      </c>
      <c r="E524" s="84">
        <v>10</v>
      </c>
      <c r="F524" s="85" t="s">
        <v>207</v>
      </c>
      <c r="G524" s="85" t="s">
        <v>456</v>
      </c>
      <c r="H524" s="85" t="s">
        <v>1548</v>
      </c>
      <c r="I524" s="85" t="s">
        <v>1540</v>
      </c>
    </row>
    <row r="525" spans="1:9" ht="13.5" customHeight="1" x14ac:dyDescent="0.2">
      <c r="A525" s="55">
        <f t="shared" si="8"/>
        <v>4611</v>
      </c>
      <c r="B525" s="84">
        <v>46</v>
      </c>
      <c r="C525" s="84">
        <v>303210</v>
      </c>
      <c r="D525" s="85" t="s">
        <v>138</v>
      </c>
      <c r="E525" s="84">
        <v>11</v>
      </c>
      <c r="F525" s="85" t="s">
        <v>191</v>
      </c>
      <c r="G525" s="85" t="s">
        <v>1549</v>
      </c>
      <c r="H525" s="85" t="s">
        <v>1550</v>
      </c>
      <c r="I525" s="85" t="s">
        <v>1535</v>
      </c>
    </row>
    <row r="526" spans="1:9" ht="13.5" customHeight="1" x14ac:dyDescent="0.2">
      <c r="A526" s="55">
        <f t="shared" si="8"/>
        <v>4612</v>
      </c>
      <c r="B526" s="84">
        <v>46</v>
      </c>
      <c r="C526" s="84">
        <v>303210</v>
      </c>
      <c r="D526" s="85" t="s">
        <v>138</v>
      </c>
      <c r="E526" s="84">
        <v>12</v>
      </c>
      <c r="F526" s="85" t="s">
        <v>191</v>
      </c>
      <c r="G526" s="85" t="s">
        <v>1551</v>
      </c>
      <c r="H526" s="85" t="s">
        <v>1552</v>
      </c>
      <c r="I526" s="85" t="s">
        <v>1553</v>
      </c>
    </row>
    <row r="527" spans="1:9" ht="13.5" customHeight="1" x14ac:dyDescent="0.2">
      <c r="A527" s="55">
        <f t="shared" si="8"/>
        <v>4613</v>
      </c>
      <c r="B527" s="84">
        <v>46</v>
      </c>
      <c r="C527" s="84">
        <v>303210</v>
      </c>
      <c r="D527" s="85" t="s">
        <v>138</v>
      </c>
      <c r="E527" s="84">
        <v>13</v>
      </c>
      <c r="F527" s="85" t="s">
        <v>191</v>
      </c>
      <c r="G527" s="85" t="s">
        <v>1554</v>
      </c>
      <c r="H527" s="85" t="s">
        <v>1555</v>
      </c>
      <c r="I527" s="85" t="s">
        <v>1556</v>
      </c>
    </row>
    <row r="528" spans="1:9" ht="13.5" customHeight="1" x14ac:dyDescent="0.2">
      <c r="A528" s="55">
        <f t="shared" si="8"/>
        <v>4701</v>
      </c>
      <c r="B528" s="84">
        <v>47</v>
      </c>
      <c r="C528" s="84">
        <v>408677</v>
      </c>
      <c r="D528" s="85" t="s">
        <v>134</v>
      </c>
      <c r="E528" s="84">
        <v>1</v>
      </c>
      <c r="F528" s="85" t="s">
        <v>187</v>
      </c>
      <c r="G528" s="85" t="s">
        <v>188</v>
      </c>
      <c r="H528" s="85" t="s">
        <v>1557</v>
      </c>
      <c r="I528" s="85" t="s">
        <v>1558</v>
      </c>
    </row>
    <row r="529" spans="1:9" ht="13.5" customHeight="1" x14ac:dyDescent="0.2">
      <c r="A529" s="55">
        <f t="shared" si="8"/>
        <v>4702</v>
      </c>
      <c r="B529" s="84">
        <v>47</v>
      </c>
      <c r="C529" s="84">
        <v>408677</v>
      </c>
      <c r="D529" s="85" t="s">
        <v>134</v>
      </c>
      <c r="E529" s="84">
        <v>2</v>
      </c>
      <c r="F529" s="85" t="s">
        <v>191</v>
      </c>
      <c r="G529" s="85" t="s">
        <v>293</v>
      </c>
      <c r="H529" s="85" t="s">
        <v>1559</v>
      </c>
      <c r="I529" s="85" t="s">
        <v>1560</v>
      </c>
    </row>
    <row r="530" spans="1:9" ht="13.5" customHeight="1" x14ac:dyDescent="0.2">
      <c r="A530" s="55">
        <f t="shared" si="8"/>
        <v>4703</v>
      </c>
      <c r="B530" s="84">
        <v>47</v>
      </c>
      <c r="C530" s="84">
        <v>408677</v>
      </c>
      <c r="D530" s="85" t="s">
        <v>134</v>
      </c>
      <c r="E530" s="84">
        <v>3</v>
      </c>
      <c r="F530" s="85" t="s">
        <v>377</v>
      </c>
      <c r="G530" s="85" t="s">
        <v>1561</v>
      </c>
      <c r="H530" s="85" t="s">
        <v>1562</v>
      </c>
      <c r="I530" s="85" t="s">
        <v>1560</v>
      </c>
    </row>
    <row r="531" spans="1:9" ht="13.5" customHeight="1" x14ac:dyDescent="0.2">
      <c r="A531" s="55">
        <f t="shared" si="8"/>
        <v>4704</v>
      </c>
      <c r="B531" s="84">
        <v>47</v>
      </c>
      <c r="C531" s="84">
        <v>408677</v>
      </c>
      <c r="D531" s="85" t="s">
        <v>134</v>
      </c>
      <c r="E531" s="84">
        <v>4</v>
      </c>
      <c r="F531" s="85" t="s">
        <v>207</v>
      </c>
      <c r="G531" s="85" t="s">
        <v>1563</v>
      </c>
      <c r="H531" s="85" t="s">
        <v>1564</v>
      </c>
      <c r="I531" s="85" t="s">
        <v>1565</v>
      </c>
    </row>
    <row r="532" spans="1:9" ht="13.5" customHeight="1" x14ac:dyDescent="0.2">
      <c r="A532" s="55">
        <f t="shared" si="8"/>
        <v>4705</v>
      </c>
      <c r="B532" s="84">
        <v>47</v>
      </c>
      <c r="C532" s="84">
        <v>408677</v>
      </c>
      <c r="D532" s="85" t="s">
        <v>134</v>
      </c>
      <c r="E532" s="84">
        <v>5</v>
      </c>
      <c r="F532" s="85" t="s">
        <v>197</v>
      </c>
      <c r="G532" s="85" t="s">
        <v>1566</v>
      </c>
      <c r="H532" s="85" t="s">
        <v>1567</v>
      </c>
      <c r="I532" s="85" t="s">
        <v>1568</v>
      </c>
    </row>
    <row r="533" spans="1:9" ht="13.5" customHeight="1" x14ac:dyDescent="0.2">
      <c r="A533" s="55">
        <f t="shared" si="8"/>
        <v>4801</v>
      </c>
      <c r="B533" s="84">
        <v>48</v>
      </c>
      <c r="C533" s="84">
        <v>404745</v>
      </c>
      <c r="D533" s="85" t="s">
        <v>117</v>
      </c>
      <c r="E533" s="84">
        <v>1</v>
      </c>
      <c r="F533" s="85" t="s">
        <v>187</v>
      </c>
      <c r="G533" s="85" t="s">
        <v>188</v>
      </c>
      <c r="H533" s="85" t="s">
        <v>1569</v>
      </c>
      <c r="I533" s="85" t="s">
        <v>293</v>
      </c>
    </row>
    <row r="534" spans="1:9" ht="13.5" customHeight="1" x14ac:dyDescent="0.2">
      <c r="A534" s="55">
        <f t="shared" si="8"/>
        <v>4802</v>
      </c>
      <c r="B534" s="84">
        <v>48</v>
      </c>
      <c r="C534" s="84">
        <v>404745</v>
      </c>
      <c r="D534" s="85" t="s">
        <v>117</v>
      </c>
      <c r="E534" s="84">
        <v>2</v>
      </c>
      <c r="F534" s="85" t="s">
        <v>187</v>
      </c>
      <c r="G534" s="85" t="s">
        <v>958</v>
      </c>
      <c r="H534" s="85" t="s">
        <v>1570</v>
      </c>
      <c r="I534" s="85" t="s">
        <v>1571</v>
      </c>
    </row>
    <row r="535" spans="1:9" ht="13.5" customHeight="1" x14ac:dyDescent="0.2">
      <c r="A535" s="55">
        <f t="shared" si="8"/>
        <v>4803</v>
      </c>
      <c r="B535" s="84">
        <v>48</v>
      </c>
      <c r="C535" s="84">
        <v>404745</v>
      </c>
      <c r="D535" s="85" t="s">
        <v>117</v>
      </c>
      <c r="E535" s="84">
        <v>3</v>
      </c>
      <c r="F535" s="85" t="s">
        <v>187</v>
      </c>
      <c r="G535" s="85" t="s">
        <v>1572</v>
      </c>
      <c r="H535" s="85" t="s">
        <v>1573</v>
      </c>
      <c r="I535" s="85" t="s">
        <v>1574</v>
      </c>
    </row>
    <row r="536" spans="1:9" ht="13.5" customHeight="1" x14ac:dyDescent="0.2">
      <c r="A536" s="55">
        <f t="shared" si="8"/>
        <v>4804</v>
      </c>
      <c r="B536" s="84">
        <v>48</v>
      </c>
      <c r="C536" s="84">
        <v>404745</v>
      </c>
      <c r="D536" s="85" t="s">
        <v>117</v>
      </c>
      <c r="E536" s="84">
        <v>4</v>
      </c>
      <c r="F536" s="85" t="s">
        <v>191</v>
      </c>
      <c r="G536" s="85" t="s">
        <v>1575</v>
      </c>
      <c r="H536" s="85" t="s">
        <v>1576</v>
      </c>
      <c r="I536" s="85" t="s">
        <v>1577</v>
      </c>
    </row>
    <row r="537" spans="1:9" ht="13.5" customHeight="1" x14ac:dyDescent="0.2">
      <c r="A537" s="55">
        <f t="shared" si="8"/>
        <v>4805</v>
      </c>
      <c r="B537" s="84">
        <v>48</v>
      </c>
      <c r="C537" s="84">
        <v>404745</v>
      </c>
      <c r="D537" s="85" t="s">
        <v>117</v>
      </c>
      <c r="E537" s="84">
        <v>5</v>
      </c>
      <c r="F537" s="85" t="s">
        <v>191</v>
      </c>
      <c r="G537" s="85" t="s">
        <v>1578</v>
      </c>
      <c r="H537" s="85" t="s">
        <v>1579</v>
      </c>
      <c r="I537" s="85" t="s">
        <v>616</v>
      </c>
    </row>
    <row r="538" spans="1:9" ht="13.5" customHeight="1" x14ac:dyDescent="0.2">
      <c r="A538" s="55">
        <f t="shared" si="8"/>
        <v>4806</v>
      </c>
      <c r="B538" s="84">
        <v>48</v>
      </c>
      <c r="C538" s="84">
        <v>404745</v>
      </c>
      <c r="D538" s="85" t="s">
        <v>117</v>
      </c>
      <c r="E538" s="84">
        <v>6</v>
      </c>
      <c r="F538" s="85" t="s">
        <v>191</v>
      </c>
      <c r="G538" s="85" t="s">
        <v>1580</v>
      </c>
      <c r="H538" s="85" t="s">
        <v>1581</v>
      </c>
      <c r="I538" s="85" t="s">
        <v>1582</v>
      </c>
    </row>
    <row r="539" spans="1:9" ht="13.5" customHeight="1" x14ac:dyDescent="0.2">
      <c r="A539" s="55">
        <f t="shared" si="8"/>
        <v>4807</v>
      </c>
      <c r="B539" s="84">
        <v>48</v>
      </c>
      <c r="C539" s="84">
        <v>404745</v>
      </c>
      <c r="D539" s="85" t="s">
        <v>117</v>
      </c>
      <c r="E539" s="84">
        <v>7</v>
      </c>
      <c r="F539" s="85" t="s">
        <v>207</v>
      </c>
      <c r="G539" s="85" t="s">
        <v>1583</v>
      </c>
      <c r="H539" s="85" t="s">
        <v>1584</v>
      </c>
      <c r="I539" s="85" t="s">
        <v>1585</v>
      </c>
    </row>
    <row r="540" spans="1:9" ht="13.5" customHeight="1" x14ac:dyDescent="0.2">
      <c r="A540" s="55">
        <f t="shared" si="8"/>
        <v>4808</v>
      </c>
      <c r="B540" s="84">
        <v>48</v>
      </c>
      <c r="C540" s="84">
        <v>404745</v>
      </c>
      <c r="D540" s="85" t="s">
        <v>117</v>
      </c>
      <c r="E540" s="84">
        <v>8</v>
      </c>
      <c r="F540" s="85" t="s">
        <v>197</v>
      </c>
      <c r="G540" s="85" t="s">
        <v>1104</v>
      </c>
      <c r="H540" s="85" t="s">
        <v>1586</v>
      </c>
      <c r="I540" s="85" t="s">
        <v>1587</v>
      </c>
    </row>
    <row r="541" spans="1:9" ht="13.5" customHeight="1" x14ac:dyDescent="0.2">
      <c r="A541" s="55">
        <f t="shared" si="8"/>
        <v>4901</v>
      </c>
      <c r="B541" s="84">
        <v>49</v>
      </c>
      <c r="C541" s="84">
        <v>914907</v>
      </c>
      <c r="D541" s="85" t="s">
        <v>147</v>
      </c>
      <c r="E541" s="84">
        <v>1</v>
      </c>
      <c r="F541" s="85" t="s">
        <v>187</v>
      </c>
      <c r="G541" s="85" t="s">
        <v>188</v>
      </c>
      <c r="H541" s="85" t="s">
        <v>1588</v>
      </c>
      <c r="I541" s="85" t="s">
        <v>1075</v>
      </c>
    </row>
    <row r="542" spans="1:9" ht="13.5" customHeight="1" x14ac:dyDescent="0.2">
      <c r="A542" s="55">
        <f t="shared" si="8"/>
        <v>4902</v>
      </c>
      <c r="B542" s="84">
        <v>49</v>
      </c>
      <c r="C542" s="84">
        <v>914907</v>
      </c>
      <c r="D542" s="85" t="s">
        <v>147</v>
      </c>
      <c r="E542" s="84">
        <v>2</v>
      </c>
      <c r="F542" s="85" t="s">
        <v>187</v>
      </c>
      <c r="G542" s="85" t="s">
        <v>1589</v>
      </c>
      <c r="H542" s="85" t="s">
        <v>1590</v>
      </c>
      <c r="I542" s="85" t="s">
        <v>228</v>
      </c>
    </row>
    <row r="543" spans="1:9" ht="13.5" customHeight="1" x14ac:dyDescent="0.2">
      <c r="A543" s="55">
        <f t="shared" si="8"/>
        <v>4903</v>
      </c>
      <c r="B543" s="84">
        <v>49</v>
      </c>
      <c r="C543" s="84">
        <v>914907</v>
      </c>
      <c r="D543" s="85" t="s">
        <v>147</v>
      </c>
      <c r="E543" s="84">
        <v>3</v>
      </c>
      <c r="F543" s="85" t="s">
        <v>187</v>
      </c>
      <c r="G543" s="85" t="s">
        <v>393</v>
      </c>
      <c r="H543" s="85" t="s">
        <v>1591</v>
      </c>
      <c r="I543" s="85" t="s">
        <v>1592</v>
      </c>
    </row>
    <row r="544" spans="1:9" ht="13.5" customHeight="1" x14ac:dyDescent="0.2">
      <c r="A544" s="55">
        <f t="shared" si="8"/>
        <v>4904</v>
      </c>
      <c r="B544" s="84">
        <v>49</v>
      </c>
      <c r="C544" s="84">
        <v>914907</v>
      </c>
      <c r="D544" s="85" t="s">
        <v>147</v>
      </c>
      <c r="E544" s="84">
        <v>4</v>
      </c>
      <c r="F544" s="85" t="s">
        <v>191</v>
      </c>
      <c r="G544" s="85" t="s">
        <v>1593</v>
      </c>
      <c r="H544" s="85" t="s">
        <v>1594</v>
      </c>
      <c r="I544" s="85" t="s">
        <v>1595</v>
      </c>
    </row>
    <row r="545" spans="1:9" ht="13.5" customHeight="1" x14ac:dyDescent="0.2">
      <c r="A545" s="55">
        <f t="shared" si="8"/>
        <v>4905</v>
      </c>
      <c r="B545" s="84">
        <v>49</v>
      </c>
      <c r="C545" s="84">
        <v>914907</v>
      </c>
      <c r="D545" s="85" t="s">
        <v>147</v>
      </c>
      <c r="E545" s="84">
        <v>5</v>
      </c>
      <c r="F545" s="85" t="s">
        <v>191</v>
      </c>
      <c r="G545" s="85" t="s">
        <v>1596</v>
      </c>
      <c r="H545" s="85" t="s">
        <v>1597</v>
      </c>
      <c r="I545" s="85" t="s">
        <v>1598</v>
      </c>
    </row>
    <row r="546" spans="1:9" ht="13.5" customHeight="1" x14ac:dyDescent="0.2">
      <c r="A546" s="55">
        <f t="shared" si="8"/>
        <v>4906</v>
      </c>
      <c r="B546" s="84">
        <v>49</v>
      </c>
      <c r="C546" s="84">
        <v>914907</v>
      </c>
      <c r="D546" s="85" t="s">
        <v>147</v>
      </c>
      <c r="E546" s="84">
        <v>6</v>
      </c>
      <c r="F546" s="85" t="s">
        <v>191</v>
      </c>
      <c r="G546" s="85" t="s">
        <v>1599</v>
      </c>
      <c r="H546" s="85" t="s">
        <v>1600</v>
      </c>
      <c r="I546" s="85" t="s">
        <v>1601</v>
      </c>
    </row>
    <row r="547" spans="1:9" ht="13.5" customHeight="1" x14ac:dyDescent="0.2">
      <c r="A547" s="55">
        <f t="shared" si="8"/>
        <v>4907</v>
      </c>
      <c r="B547" s="84">
        <v>49</v>
      </c>
      <c r="C547" s="84">
        <v>914907</v>
      </c>
      <c r="D547" s="85" t="s">
        <v>147</v>
      </c>
      <c r="E547" s="84">
        <v>7</v>
      </c>
      <c r="F547" s="85" t="s">
        <v>207</v>
      </c>
      <c r="G547" s="85" t="s">
        <v>1602</v>
      </c>
      <c r="H547" s="85" t="s">
        <v>1603</v>
      </c>
      <c r="I547" s="85" t="s">
        <v>1604</v>
      </c>
    </row>
    <row r="548" spans="1:9" ht="13.5" customHeight="1" x14ac:dyDescent="0.2">
      <c r="A548" s="55">
        <f t="shared" si="8"/>
        <v>4908</v>
      </c>
      <c r="B548" s="84">
        <v>49</v>
      </c>
      <c r="C548" s="84">
        <v>914907</v>
      </c>
      <c r="D548" s="85" t="s">
        <v>147</v>
      </c>
      <c r="E548" s="84">
        <v>8</v>
      </c>
      <c r="F548" s="85" t="s">
        <v>207</v>
      </c>
      <c r="G548" s="85" t="s">
        <v>1605</v>
      </c>
      <c r="H548" s="85" t="s">
        <v>1606</v>
      </c>
      <c r="I548" s="85" t="s">
        <v>1607</v>
      </c>
    </row>
    <row r="549" spans="1:9" ht="13.5" customHeight="1" x14ac:dyDescent="0.2">
      <c r="A549" s="55">
        <f t="shared" si="8"/>
        <v>4909</v>
      </c>
      <c r="B549" s="84">
        <v>49</v>
      </c>
      <c r="C549" s="84">
        <v>914907</v>
      </c>
      <c r="D549" s="85" t="s">
        <v>147</v>
      </c>
      <c r="E549" s="84">
        <v>9</v>
      </c>
      <c r="F549" s="85" t="s">
        <v>207</v>
      </c>
      <c r="G549" s="85" t="s">
        <v>1608</v>
      </c>
      <c r="H549" s="85" t="s">
        <v>1609</v>
      </c>
      <c r="I549" s="85" t="s">
        <v>1610</v>
      </c>
    </row>
    <row r="550" spans="1:9" ht="13.5" customHeight="1" x14ac:dyDescent="0.2">
      <c r="A550" s="55">
        <f t="shared" si="8"/>
        <v>4910</v>
      </c>
      <c r="B550" s="84">
        <v>49</v>
      </c>
      <c r="C550" s="84">
        <v>914907</v>
      </c>
      <c r="D550" s="85" t="s">
        <v>147</v>
      </c>
      <c r="E550" s="84">
        <v>10</v>
      </c>
      <c r="F550" s="85" t="s">
        <v>197</v>
      </c>
      <c r="G550" s="85" t="s">
        <v>1611</v>
      </c>
      <c r="H550" s="85" t="s">
        <v>1612</v>
      </c>
      <c r="I550" s="85" t="s">
        <v>1613</v>
      </c>
    </row>
    <row r="551" spans="1:9" ht="13.5" customHeight="1" x14ac:dyDescent="0.2">
      <c r="A551" s="55">
        <f t="shared" si="8"/>
        <v>4911</v>
      </c>
      <c r="B551" s="84">
        <v>49</v>
      </c>
      <c r="C551" s="84">
        <v>914907</v>
      </c>
      <c r="D551" s="85" t="s">
        <v>147</v>
      </c>
      <c r="E551" s="84">
        <v>11</v>
      </c>
      <c r="F551" s="85" t="s">
        <v>197</v>
      </c>
      <c r="G551" s="85" t="s">
        <v>293</v>
      </c>
      <c r="H551" s="85" t="s">
        <v>1614</v>
      </c>
      <c r="I551" s="85" t="s">
        <v>1615</v>
      </c>
    </row>
    <row r="552" spans="1:9" ht="13.5" customHeight="1" x14ac:dyDescent="0.2">
      <c r="A552" s="55">
        <f t="shared" si="8"/>
        <v>5001</v>
      </c>
      <c r="B552" s="84">
        <v>50</v>
      </c>
      <c r="C552" s="84">
        <v>113401</v>
      </c>
      <c r="D552" s="85" t="s">
        <v>115</v>
      </c>
      <c r="E552" s="84">
        <v>1</v>
      </c>
      <c r="F552" s="85" t="s">
        <v>187</v>
      </c>
      <c r="G552" s="85" t="s">
        <v>188</v>
      </c>
      <c r="H552" s="85" t="s">
        <v>1616</v>
      </c>
      <c r="I552" s="85" t="s">
        <v>1617</v>
      </c>
    </row>
    <row r="553" spans="1:9" ht="13.5" customHeight="1" x14ac:dyDescent="0.2">
      <c r="A553" s="55">
        <f t="shared" si="8"/>
        <v>5002</v>
      </c>
      <c r="B553" s="84">
        <v>50</v>
      </c>
      <c r="C553" s="84">
        <v>113401</v>
      </c>
      <c r="D553" s="85" t="s">
        <v>115</v>
      </c>
      <c r="E553" s="84">
        <v>2</v>
      </c>
      <c r="F553" s="85" t="s">
        <v>191</v>
      </c>
      <c r="G553" s="85" t="s">
        <v>1575</v>
      </c>
      <c r="H553" s="85" t="s">
        <v>1618</v>
      </c>
      <c r="I553" s="85" t="s">
        <v>1619</v>
      </c>
    </row>
    <row r="554" spans="1:9" ht="13.5" customHeight="1" x14ac:dyDescent="0.2">
      <c r="A554" s="55">
        <f t="shared" si="8"/>
        <v>5003</v>
      </c>
      <c r="B554" s="84">
        <v>50</v>
      </c>
      <c r="C554" s="84">
        <v>113401</v>
      </c>
      <c r="D554" s="85" t="s">
        <v>115</v>
      </c>
      <c r="E554" s="84">
        <v>3</v>
      </c>
      <c r="F554" s="85" t="s">
        <v>207</v>
      </c>
      <c r="G554" s="85" t="s">
        <v>1620</v>
      </c>
      <c r="H554" s="85" t="s">
        <v>1621</v>
      </c>
      <c r="I554" s="85" t="s">
        <v>1622</v>
      </c>
    </row>
    <row r="555" spans="1:9" ht="13.5" customHeight="1" x14ac:dyDescent="0.2">
      <c r="A555" s="55">
        <f t="shared" si="8"/>
        <v>5004</v>
      </c>
      <c r="B555" s="84">
        <v>50</v>
      </c>
      <c r="C555" s="84">
        <v>113401</v>
      </c>
      <c r="D555" s="85" t="s">
        <v>115</v>
      </c>
      <c r="E555" s="84">
        <v>4</v>
      </c>
      <c r="F555" s="85" t="s">
        <v>207</v>
      </c>
      <c r="G555" s="85" t="s">
        <v>1623</v>
      </c>
      <c r="H555" s="85" t="s">
        <v>1624</v>
      </c>
      <c r="I555" s="85" t="s">
        <v>1625</v>
      </c>
    </row>
    <row r="556" spans="1:9" ht="13.5" customHeight="1" x14ac:dyDescent="0.2">
      <c r="A556" s="55">
        <f t="shared" si="8"/>
        <v>5005</v>
      </c>
      <c r="B556" s="84">
        <v>50</v>
      </c>
      <c r="C556" s="84">
        <v>113401</v>
      </c>
      <c r="D556" s="85" t="s">
        <v>115</v>
      </c>
      <c r="E556" s="84">
        <v>5</v>
      </c>
      <c r="F556" s="85" t="s">
        <v>191</v>
      </c>
      <c r="G556" s="85" t="s">
        <v>1575</v>
      </c>
      <c r="H556" s="85" t="s">
        <v>1626</v>
      </c>
      <c r="I556" s="85" t="s">
        <v>1627</v>
      </c>
    </row>
    <row r="557" spans="1:9" ht="13.5" customHeight="1" x14ac:dyDescent="0.2">
      <c r="A557" s="55">
        <f t="shared" si="8"/>
        <v>5006</v>
      </c>
      <c r="B557" s="84">
        <v>50</v>
      </c>
      <c r="C557" s="84">
        <v>113401</v>
      </c>
      <c r="D557" s="85" t="s">
        <v>115</v>
      </c>
      <c r="E557" s="84">
        <v>6</v>
      </c>
      <c r="F557" s="85" t="s">
        <v>197</v>
      </c>
      <c r="G557" s="85" t="s">
        <v>1628</v>
      </c>
      <c r="H557" s="85" t="s">
        <v>1629</v>
      </c>
      <c r="I557" s="85" t="s">
        <v>1630</v>
      </c>
    </row>
    <row r="558" spans="1:9" ht="13.5" customHeight="1" x14ac:dyDescent="0.2">
      <c r="A558" s="55">
        <f t="shared" si="8"/>
        <v>5101</v>
      </c>
      <c r="B558" s="84">
        <v>51</v>
      </c>
      <c r="C558" s="84">
        <v>1309931</v>
      </c>
      <c r="D558" s="85" t="s">
        <v>116</v>
      </c>
      <c r="E558" s="84">
        <v>1</v>
      </c>
      <c r="F558" s="85" t="s">
        <v>187</v>
      </c>
      <c r="G558" s="85" t="s">
        <v>188</v>
      </c>
      <c r="H558" s="85" t="s">
        <v>1631</v>
      </c>
      <c r="I558" s="85" t="s">
        <v>461</v>
      </c>
    </row>
    <row r="559" spans="1:9" ht="13.5" customHeight="1" x14ac:dyDescent="0.2">
      <c r="A559" s="55">
        <f t="shared" si="8"/>
        <v>5102</v>
      </c>
      <c r="B559" s="84">
        <v>51</v>
      </c>
      <c r="C559" s="84">
        <v>1309931</v>
      </c>
      <c r="D559" s="85" t="s">
        <v>116</v>
      </c>
      <c r="E559" s="84">
        <v>2</v>
      </c>
      <c r="F559" s="85" t="s">
        <v>191</v>
      </c>
      <c r="G559" s="85" t="s">
        <v>1632</v>
      </c>
      <c r="H559" s="85" t="s">
        <v>1633</v>
      </c>
      <c r="I559" s="85" t="s">
        <v>1634</v>
      </c>
    </row>
    <row r="560" spans="1:9" ht="13.5" customHeight="1" x14ac:dyDescent="0.2">
      <c r="A560" s="55">
        <f t="shared" si="8"/>
        <v>5103</v>
      </c>
      <c r="B560" s="84">
        <v>51</v>
      </c>
      <c r="C560" s="84">
        <v>1309931</v>
      </c>
      <c r="D560" s="85" t="s">
        <v>116</v>
      </c>
      <c r="E560" s="84">
        <v>3</v>
      </c>
      <c r="F560" s="85" t="s">
        <v>191</v>
      </c>
      <c r="G560" s="85" t="s">
        <v>1635</v>
      </c>
      <c r="H560" s="85" t="s">
        <v>1636</v>
      </c>
      <c r="I560" s="85" t="s">
        <v>1296</v>
      </c>
    </row>
    <row r="561" spans="1:9" ht="13.5" customHeight="1" x14ac:dyDescent="0.2">
      <c r="A561" s="55">
        <f t="shared" si="8"/>
        <v>5104</v>
      </c>
      <c r="B561" s="84">
        <v>51</v>
      </c>
      <c r="C561" s="84">
        <v>1309931</v>
      </c>
      <c r="D561" s="85" t="s">
        <v>116</v>
      </c>
      <c r="E561" s="84">
        <v>4</v>
      </c>
      <c r="F561" s="85" t="s">
        <v>191</v>
      </c>
      <c r="G561" s="85" t="s">
        <v>499</v>
      </c>
      <c r="H561" s="85" t="s">
        <v>1637</v>
      </c>
      <c r="I561" s="85" t="s">
        <v>1638</v>
      </c>
    </row>
    <row r="562" spans="1:9" ht="13.5" customHeight="1" x14ac:dyDescent="0.2">
      <c r="A562" s="55">
        <f t="shared" si="8"/>
        <v>5105</v>
      </c>
      <c r="B562" s="84">
        <v>51</v>
      </c>
      <c r="C562" s="84">
        <v>1309931</v>
      </c>
      <c r="D562" s="85" t="s">
        <v>116</v>
      </c>
      <c r="E562" s="84">
        <v>5</v>
      </c>
      <c r="F562" s="85" t="s">
        <v>191</v>
      </c>
      <c r="G562" s="85" t="s">
        <v>1639</v>
      </c>
      <c r="H562" s="85" t="s">
        <v>1640</v>
      </c>
      <c r="I562" s="85" t="s">
        <v>1641</v>
      </c>
    </row>
    <row r="563" spans="1:9" ht="13.5" customHeight="1" x14ac:dyDescent="0.2">
      <c r="A563" s="55">
        <f t="shared" si="8"/>
        <v>5106</v>
      </c>
      <c r="B563" s="84">
        <v>51</v>
      </c>
      <c r="C563" s="84">
        <v>1309931</v>
      </c>
      <c r="D563" s="85" t="s">
        <v>116</v>
      </c>
      <c r="E563" s="84">
        <v>6</v>
      </c>
      <c r="F563" s="85" t="s">
        <v>207</v>
      </c>
      <c r="G563" s="85" t="s">
        <v>1642</v>
      </c>
      <c r="H563" s="85" t="s">
        <v>1643</v>
      </c>
      <c r="I563" s="85" t="s">
        <v>1540</v>
      </c>
    </row>
    <row r="564" spans="1:9" ht="13.5" customHeight="1" x14ac:dyDescent="0.2">
      <c r="A564" s="55">
        <f t="shared" si="8"/>
        <v>5107</v>
      </c>
      <c r="B564" s="84">
        <v>51</v>
      </c>
      <c r="C564" s="84">
        <v>1309931</v>
      </c>
      <c r="D564" s="85" t="s">
        <v>116</v>
      </c>
      <c r="E564" s="84">
        <v>7</v>
      </c>
      <c r="F564" s="85" t="s">
        <v>207</v>
      </c>
      <c r="G564" s="85" t="s">
        <v>1644</v>
      </c>
      <c r="H564" s="85" t="s">
        <v>1645</v>
      </c>
      <c r="I564" s="85" t="s">
        <v>1646</v>
      </c>
    </row>
    <row r="565" spans="1:9" ht="13.5" customHeight="1" x14ac:dyDescent="0.2">
      <c r="A565" s="55">
        <f t="shared" si="8"/>
        <v>5108</v>
      </c>
      <c r="B565" s="84">
        <v>51</v>
      </c>
      <c r="C565" s="84">
        <v>1309931</v>
      </c>
      <c r="D565" s="85" t="s">
        <v>116</v>
      </c>
      <c r="E565" s="84">
        <v>8</v>
      </c>
      <c r="F565" s="85" t="s">
        <v>207</v>
      </c>
      <c r="G565" s="85" t="s">
        <v>1647</v>
      </c>
      <c r="H565" s="85" t="s">
        <v>1648</v>
      </c>
      <c r="I565" s="85" t="s">
        <v>1649</v>
      </c>
    </row>
    <row r="566" spans="1:9" ht="13.5" customHeight="1" x14ac:dyDescent="0.2">
      <c r="A566" s="55">
        <f t="shared" si="8"/>
        <v>5109</v>
      </c>
      <c r="B566" s="84">
        <v>51</v>
      </c>
      <c r="C566" s="84">
        <v>1309931</v>
      </c>
      <c r="D566" s="85" t="s">
        <v>116</v>
      </c>
      <c r="E566" s="84">
        <v>9</v>
      </c>
      <c r="F566" s="85" t="s">
        <v>187</v>
      </c>
      <c r="G566" s="85" t="s">
        <v>1650</v>
      </c>
      <c r="H566" s="85" t="s">
        <v>1651</v>
      </c>
      <c r="I566" s="85" t="s">
        <v>1652</v>
      </c>
    </row>
    <row r="567" spans="1:9" ht="13.5" customHeight="1" x14ac:dyDescent="0.2">
      <c r="A567" s="55">
        <f t="shared" si="8"/>
        <v>5110</v>
      </c>
      <c r="B567" s="84">
        <v>51</v>
      </c>
      <c r="C567" s="84">
        <v>1309931</v>
      </c>
      <c r="D567" s="85" t="s">
        <v>116</v>
      </c>
      <c r="E567" s="84">
        <v>10</v>
      </c>
      <c r="F567" s="85" t="s">
        <v>187</v>
      </c>
      <c r="G567" s="85" t="s">
        <v>1653</v>
      </c>
      <c r="H567" s="85" t="s">
        <v>1654</v>
      </c>
      <c r="I567" s="85" t="s">
        <v>1655</v>
      </c>
    </row>
    <row r="568" spans="1:9" ht="13.5" customHeight="1" x14ac:dyDescent="0.2">
      <c r="A568" s="55">
        <f t="shared" si="8"/>
        <v>5111</v>
      </c>
      <c r="B568" s="84">
        <v>51</v>
      </c>
      <c r="C568" s="84">
        <v>1309931</v>
      </c>
      <c r="D568" s="85" t="s">
        <v>116</v>
      </c>
      <c r="E568" s="84">
        <v>11</v>
      </c>
      <c r="F568" s="85" t="s">
        <v>187</v>
      </c>
      <c r="G568" s="85" t="s">
        <v>1656</v>
      </c>
      <c r="H568" s="85" t="s">
        <v>1657</v>
      </c>
      <c r="I568" s="85" t="s">
        <v>1658</v>
      </c>
    </row>
    <row r="569" spans="1:9" ht="13.5" customHeight="1" x14ac:dyDescent="0.2">
      <c r="A569" s="55">
        <f t="shared" si="8"/>
        <v>5112</v>
      </c>
      <c r="B569" s="84">
        <v>51</v>
      </c>
      <c r="C569" s="84">
        <v>1309931</v>
      </c>
      <c r="D569" s="85" t="s">
        <v>116</v>
      </c>
      <c r="E569" s="84">
        <v>12</v>
      </c>
      <c r="F569" s="85" t="s">
        <v>197</v>
      </c>
      <c r="G569" s="85" t="s">
        <v>1659</v>
      </c>
      <c r="H569" s="85" t="s">
        <v>1660</v>
      </c>
      <c r="I569" s="85" t="s">
        <v>1661</v>
      </c>
    </row>
    <row r="570" spans="1:9" ht="13.5" customHeight="1" x14ac:dyDescent="0.2">
      <c r="A570" s="55">
        <f t="shared" si="8"/>
        <v>5113</v>
      </c>
      <c r="B570" s="84">
        <v>51</v>
      </c>
      <c r="C570" s="84">
        <v>1309931</v>
      </c>
      <c r="D570" s="85" t="s">
        <v>116</v>
      </c>
      <c r="E570" s="84">
        <v>13</v>
      </c>
      <c r="F570" s="85" t="s">
        <v>197</v>
      </c>
      <c r="G570" s="85" t="s">
        <v>444</v>
      </c>
      <c r="H570" s="85" t="s">
        <v>1662</v>
      </c>
      <c r="I570" s="85" t="s">
        <v>269</v>
      </c>
    </row>
    <row r="571" spans="1:9" ht="13.5" customHeight="1" x14ac:dyDescent="0.2">
      <c r="A571" s="55">
        <f t="shared" si="8"/>
        <v>5114</v>
      </c>
      <c r="B571" s="84">
        <v>51</v>
      </c>
      <c r="C571" s="84">
        <v>1309931</v>
      </c>
      <c r="D571" s="85" t="s">
        <v>116</v>
      </c>
      <c r="E571" s="84">
        <v>14</v>
      </c>
      <c r="F571" s="85" t="s">
        <v>191</v>
      </c>
      <c r="G571" s="85" t="s">
        <v>1663</v>
      </c>
      <c r="H571" s="85" t="s">
        <v>1664</v>
      </c>
      <c r="I571" s="85" t="s">
        <v>1665</v>
      </c>
    </row>
    <row r="572" spans="1:9" ht="13.5" customHeight="1" x14ac:dyDescent="0.2">
      <c r="A572" s="55">
        <f t="shared" si="8"/>
        <v>5201</v>
      </c>
      <c r="B572" s="84">
        <v>52</v>
      </c>
      <c r="C572" s="84">
        <v>1303850</v>
      </c>
      <c r="D572" s="85" t="s">
        <v>110</v>
      </c>
      <c r="E572" s="84">
        <v>1</v>
      </c>
      <c r="F572" s="85" t="s">
        <v>187</v>
      </c>
      <c r="G572" s="85" t="s">
        <v>188</v>
      </c>
      <c r="H572" s="85" t="s">
        <v>1666</v>
      </c>
      <c r="I572" s="85" t="s">
        <v>269</v>
      </c>
    </row>
    <row r="573" spans="1:9" ht="13.5" customHeight="1" x14ac:dyDescent="0.2">
      <c r="A573" s="55">
        <f t="shared" si="8"/>
        <v>5202</v>
      </c>
      <c r="B573" s="84">
        <v>52</v>
      </c>
      <c r="C573" s="84">
        <v>1303850</v>
      </c>
      <c r="D573" s="85" t="s">
        <v>110</v>
      </c>
      <c r="E573" s="84">
        <v>2</v>
      </c>
      <c r="F573" s="85" t="s">
        <v>191</v>
      </c>
      <c r="G573" s="85" t="s">
        <v>1667</v>
      </c>
      <c r="H573" s="85" t="s">
        <v>1668</v>
      </c>
      <c r="I573" s="85" t="s">
        <v>1669</v>
      </c>
    </row>
    <row r="574" spans="1:9" ht="13.5" customHeight="1" x14ac:dyDescent="0.2">
      <c r="A574" s="55">
        <f t="shared" si="8"/>
        <v>5203</v>
      </c>
      <c r="B574" s="84">
        <v>52</v>
      </c>
      <c r="C574" s="84">
        <v>1303850</v>
      </c>
      <c r="D574" s="85" t="s">
        <v>110</v>
      </c>
      <c r="E574" s="84">
        <v>3</v>
      </c>
      <c r="F574" s="85" t="s">
        <v>191</v>
      </c>
      <c r="G574" s="85" t="s">
        <v>1670</v>
      </c>
      <c r="H574" s="85" t="s">
        <v>1668</v>
      </c>
      <c r="I574" s="85" t="s">
        <v>1671</v>
      </c>
    </row>
    <row r="575" spans="1:9" ht="13.5" customHeight="1" x14ac:dyDescent="0.2">
      <c r="A575" s="55">
        <f t="shared" si="8"/>
        <v>5204</v>
      </c>
      <c r="B575" s="84">
        <v>52</v>
      </c>
      <c r="C575" s="84">
        <v>1303850</v>
      </c>
      <c r="D575" s="85" t="s">
        <v>110</v>
      </c>
      <c r="E575" s="84">
        <v>4</v>
      </c>
      <c r="F575" s="85" t="s">
        <v>207</v>
      </c>
      <c r="G575" s="85" t="s">
        <v>1672</v>
      </c>
      <c r="H575" s="85" t="s">
        <v>1673</v>
      </c>
      <c r="I575" s="85" t="s">
        <v>1674</v>
      </c>
    </row>
    <row r="576" spans="1:9" ht="13.5" customHeight="1" x14ac:dyDescent="0.2">
      <c r="A576" s="55">
        <f t="shared" si="8"/>
        <v>5205</v>
      </c>
      <c r="B576" s="84">
        <v>52</v>
      </c>
      <c r="C576" s="84">
        <v>1303850</v>
      </c>
      <c r="D576" s="85" t="s">
        <v>110</v>
      </c>
      <c r="E576" s="84">
        <v>5</v>
      </c>
      <c r="F576" s="85" t="s">
        <v>207</v>
      </c>
      <c r="G576" s="85" t="s">
        <v>456</v>
      </c>
      <c r="H576" s="85" t="s">
        <v>1675</v>
      </c>
      <c r="I576" s="85" t="s">
        <v>1676</v>
      </c>
    </row>
    <row r="577" spans="1:9" ht="13.5" customHeight="1" x14ac:dyDescent="0.2">
      <c r="A577" s="55">
        <f t="shared" si="8"/>
        <v>5206</v>
      </c>
      <c r="B577" s="84">
        <v>52</v>
      </c>
      <c r="C577" s="84">
        <v>1303850</v>
      </c>
      <c r="D577" s="85" t="s">
        <v>110</v>
      </c>
      <c r="E577" s="84">
        <v>6</v>
      </c>
      <c r="F577" s="85" t="s">
        <v>191</v>
      </c>
      <c r="G577" s="85" t="s">
        <v>1677</v>
      </c>
      <c r="H577" s="85" t="s">
        <v>1678</v>
      </c>
      <c r="I577" s="85" t="s">
        <v>1679</v>
      </c>
    </row>
    <row r="578" spans="1:9" ht="13.5" customHeight="1" x14ac:dyDescent="0.2">
      <c r="A578" s="55">
        <f t="shared" si="8"/>
        <v>5207</v>
      </c>
      <c r="B578" s="84">
        <v>52</v>
      </c>
      <c r="C578" s="84">
        <v>1303850</v>
      </c>
      <c r="D578" s="85" t="s">
        <v>110</v>
      </c>
      <c r="E578" s="84">
        <v>7</v>
      </c>
      <c r="F578" s="85" t="s">
        <v>191</v>
      </c>
      <c r="G578" s="85" t="s">
        <v>1680</v>
      </c>
      <c r="H578" s="85" t="s">
        <v>1681</v>
      </c>
      <c r="I578" s="85" t="s">
        <v>1682</v>
      </c>
    </row>
    <row r="579" spans="1:9" ht="13.5" customHeight="1" x14ac:dyDescent="0.2">
      <c r="A579" s="55">
        <f t="shared" si="8"/>
        <v>5208</v>
      </c>
      <c r="B579" s="84">
        <v>52</v>
      </c>
      <c r="C579" s="84">
        <v>1303850</v>
      </c>
      <c r="D579" s="85" t="s">
        <v>110</v>
      </c>
      <c r="E579" s="84">
        <v>8</v>
      </c>
      <c r="F579" s="85" t="s">
        <v>191</v>
      </c>
      <c r="G579" s="85" t="s">
        <v>1683</v>
      </c>
      <c r="H579" s="85" t="s">
        <v>1684</v>
      </c>
      <c r="I579" s="85" t="s">
        <v>1685</v>
      </c>
    </row>
    <row r="580" spans="1:9" ht="13.5" customHeight="1" x14ac:dyDescent="0.2">
      <c r="A580" s="55">
        <f t="shared" ref="A580:A643" si="9">B580*100+E580</f>
        <v>5209</v>
      </c>
      <c r="B580" s="84">
        <v>52</v>
      </c>
      <c r="C580" s="84">
        <v>1303850</v>
      </c>
      <c r="D580" s="85" t="s">
        <v>110</v>
      </c>
      <c r="E580" s="84">
        <v>9</v>
      </c>
      <c r="F580" s="85" t="s">
        <v>207</v>
      </c>
      <c r="G580" s="85" t="s">
        <v>1686</v>
      </c>
      <c r="H580" s="85" t="s">
        <v>1687</v>
      </c>
      <c r="I580" s="85" t="s">
        <v>461</v>
      </c>
    </row>
    <row r="581" spans="1:9" ht="13.5" customHeight="1" x14ac:dyDescent="0.2">
      <c r="A581" s="55">
        <f t="shared" si="9"/>
        <v>5210</v>
      </c>
      <c r="B581" s="84">
        <v>52</v>
      </c>
      <c r="C581" s="84">
        <v>1303850</v>
      </c>
      <c r="D581" s="85" t="s">
        <v>110</v>
      </c>
      <c r="E581" s="84">
        <v>10</v>
      </c>
      <c r="F581" s="85" t="s">
        <v>207</v>
      </c>
      <c r="G581" s="85" t="s">
        <v>1688</v>
      </c>
      <c r="H581" s="85" t="s">
        <v>1689</v>
      </c>
      <c r="I581" s="85" t="s">
        <v>1690</v>
      </c>
    </row>
    <row r="582" spans="1:9" ht="13.5" customHeight="1" x14ac:dyDescent="0.2">
      <c r="A582" s="55">
        <f t="shared" si="9"/>
        <v>5301</v>
      </c>
      <c r="B582" s="84">
        <v>53</v>
      </c>
      <c r="C582" s="84">
        <v>1310500</v>
      </c>
      <c r="D582" s="85" t="s">
        <v>123</v>
      </c>
      <c r="E582" s="84">
        <v>1</v>
      </c>
      <c r="F582" s="85" t="s">
        <v>187</v>
      </c>
      <c r="G582" s="85" t="s">
        <v>188</v>
      </c>
      <c r="H582" s="85" t="s">
        <v>1691</v>
      </c>
      <c r="I582" s="85" t="s">
        <v>461</v>
      </c>
    </row>
    <row r="583" spans="1:9" ht="13.5" customHeight="1" x14ac:dyDescent="0.2">
      <c r="A583" s="55">
        <f t="shared" si="9"/>
        <v>5302</v>
      </c>
      <c r="B583" s="84">
        <v>53</v>
      </c>
      <c r="C583" s="84">
        <v>1310500</v>
      </c>
      <c r="D583" s="85" t="s">
        <v>123</v>
      </c>
      <c r="E583" s="84">
        <v>2</v>
      </c>
      <c r="F583" s="85" t="s">
        <v>191</v>
      </c>
      <c r="G583" s="85" t="s">
        <v>1692</v>
      </c>
      <c r="H583" s="85" t="s">
        <v>1693</v>
      </c>
      <c r="I583" s="85" t="s">
        <v>1694</v>
      </c>
    </row>
    <row r="584" spans="1:9" ht="13.5" customHeight="1" x14ac:dyDescent="0.2">
      <c r="A584" s="55">
        <f t="shared" si="9"/>
        <v>5303</v>
      </c>
      <c r="B584" s="84">
        <v>53</v>
      </c>
      <c r="C584" s="84">
        <v>1310500</v>
      </c>
      <c r="D584" s="85" t="s">
        <v>123</v>
      </c>
      <c r="E584" s="84">
        <v>3</v>
      </c>
      <c r="F584" s="85" t="s">
        <v>191</v>
      </c>
      <c r="G584" s="85" t="s">
        <v>1695</v>
      </c>
      <c r="H584" s="85" t="s">
        <v>1696</v>
      </c>
      <c r="I584" s="85" t="s">
        <v>1697</v>
      </c>
    </row>
    <row r="585" spans="1:9" ht="13.5" customHeight="1" x14ac:dyDescent="0.2">
      <c r="A585" s="55">
        <f t="shared" si="9"/>
        <v>5304</v>
      </c>
      <c r="B585" s="84">
        <v>53</v>
      </c>
      <c r="C585" s="84">
        <v>1310500</v>
      </c>
      <c r="D585" s="85" t="s">
        <v>123</v>
      </c>
      <c r="E585" s="84">
        <v>4</v>
      </c>
      <c r="F585" s="85" t="s">
        <v>191</v>
      </c>
      <c r="G585" s="85" t="s">
        <v>1698</v>
      </c>
      <c r="H585" s="85" t="s">
        <v>1699</v>
      </c>
      <c r="I585" s="85" t="s">
        <v>1700</v>
      </c>
    </row>
    <row r="586" spans="1:9" ht="13.5" customHeight="1" x14ac:dyDescent="0.2">
      <c r="A586" s="55">
        <f t="shared" si="9"/>
        <v>5305</v>
      </c>
      <c r="B586" s="84">
        <v>53</v>
      </c>
      <c r="C586" s="84">
        <v>1310500</v>
      </c>
      <c r="D586" s="85" t="s">
        <v>123</v>
      </c>
      <c r="E586" s="84">
        <v>5</v>
      </c>
      <c r="F586" s="85" t="s">
        <v>191</v>
      </c>
      <c r="G586" s="85" t="s">
        <v>1701</v>
      </c>
      <c r="H586" s="85" t="s">
        <v>1702</v>
      </c>
      <c r="I586" s="85" t="s">
        <v>733</v>
      </c>
    </row>
    <row r="587" spans="1:9" ht="13.5" customHeight="1" x14ac:dyDescent="0.2">
      <c r="A587" s="55">
        <f t="shared" si="9"/>
        <v>5306</v>
      </c>
      <c r="B587" s="84">
        <v>53</v>
      </c>
      <c r="C587" s="84">
        <v>1310500</v>
      </c>
      <c r="D587" s="85" t="s">
        <v>123</v>
      </c>
      <c r="E587" s="84">
        <v>6</v>
      </c>
      <c r="F587" s="85" t="s">
        <v>191</v>
      </c>
      <c r="G587" s="85" t="s">
        <v>1703</v>
      </c>
      <c r="H587" s="85" t="s">
        <v>1704</v>
      </c>
      <c r="I587" s="85" t="s">
        <v>1705</v>
      </c>
    </row>
    <row r="588" spans="1:9" ht="13.5" customHeight="1" x14ac:dyDescent="0.2">
      <c r="A588" s="55">
        <f t="shared" si="9"/>
        <v>5307</v>
      </c>
      <c r="B588" s="84">
        <v>53</v>
      </c>
      <c r="C588" s="84">
        <v>1310500</v>
      </c>
      <c r="D588" s="85" t="s">
        <v>123</v>
      </c>
      <c r="E588" s="84">
        <v>7</v>
      </c>
      <c r="F588" s="85" t="s">
        <v>191</v>
      </c>
      <c r="G588" s="85" t="s">
        <v>1706</v>
      </c>
      <c r="H588" s="85" t="s">
        <v>1707</v>
      </c>
      <c r="I588" s="85" t="s">
        <v>1708</v>
      </c>
    </row>
    <row r="589" spans="1:9" ht="13.5" customHeight="1" x14ac:dyDescent="0.2">
      <c r="A589" s="55">
        <f t="shared" si="9"/>
        <v>5308</v>
      </c>
      <c r="B589" s="84">
        <v>53</v>
      </c>
      <c r="C589" s="84">
        <v>1310500</v>
      </c>
      <c r="D589" s="85" t="s">
        <v>123</v>
      </c>
      <c r="E589" s="84">
        <v>8</v>
      </c>
      <c r="F589" s="85" t="s">
        <v>207</v>
      </c>
      <c r="G589" s="85" t="s">
        <v>1709</v>
      </c>
      <c r="H589" s="85" t="s">
        <v>1710</v>
      </c>
      <c r="I589" s="85" t="s">
        <v>1711</v>
      </c>
    </row>
    <row r="590" spans="1:9" ht="13.5" customHeight="1" x14ac:dyDescent="0.2">
      <c r="A590" s="55">
        <f t="shared" si="9"/>
        <v>5309</v>
      </c>
      <c r="B590" s="84">
        <v>53</v>
      </c>
      <c r="C590" s="84">
        <v>1310500</v>
      </c>
      <c r="D590" s="85" t="s">
        <v>123</v>
      </c>
      <c r="E590" s="84">
        <v>9</v>
      </c>
      <c r="F590" s="85" t="s">
        <v>197</v>
      </c>
      <c r="G590" s="85" t="s">
        <v>1712</v>
      </c>
      <c r="H590" s="85" t="s">
        <v>1713</v>
      </c>
      <c r="I590" s="85" t="s">
        <v>1714</v>
      </c>
    </row>
    <row r="591" spans="1:9" ht="13.5" customHeight="1" x14ac:dyDescent="0.2">
      <c r="A591" s="55">
        <f t="shared" si="9"/>
        <v>5310</v>
      </c>
      <c r="B591" s="84">
        <v>53</v>
      </c>
      <c r="C591" s="84">
        <v>1310500</v>
      </c>
      <c r="D591" s="85" t="s">
        <v>123</v>
      </c>
      <c r="E591" s="84">
        <v>10</v>
      </c>
      <c r="F591" s="85" t="s">
        <v>207</v>
      </c>
      <c r="G591" s="85" t="s">
        <v>1715</v>
      </c>
      <c r="H591" s="85" t="s">
        <v>1716</v>
      </c>
      <c r="I591" s="85" t="s">
        <v>1714</v>
      </c>
    </row>
    <row r="592" spans="1:9" ht="13.5" customHeight="1" x14ac:dyDescent="0.2">
      <c r="A592" s="55">
        <f t="shared" si="9"/>
        <v>5311</v>
      </c>
      <c r="B592" s="84">
        <v>53</v>
      </c>
      <c r="C592" s="84">
        <v>1310500</v>
      </c>
      <c r="D592" s="85" t="s">
        <v>123</v>
      </c>
      <c r="E592" s="84">
        <v>11</v>
      </c>
      <c r="F592" s="85" t="s">
        <v>207</v>
      </c>
      <c r="G592" s="85" t="s">
        <v>1717</v>
      </c>
      <c r="H592" s="85" t="s">
        <v>1718</v>
      </c>
      <c r="I592" s="85" t="s">
        <v>1719</v>
      </c>
    </row>
    <row r="593" spans="1:9" ht="13.5" customHeight="1" x14ac:dyDescent="0.2">
      <c r="A593" s="55">
        <f t="shared" si="9"/>
        <v>5312</v>
      </c>
      <c r="B593" s="84">
        <v>53</v>
      </c>
      <c r="C593" s="84">
        <v>1310500</v>
      </c>
      <c r="D593" s="85" t="s">
        <v>123</v>
      </c>
      <c r="E593" s="84">
        <v>12</v>
      </c>
      <c r="F593" s="85" t="s">
        <v>207</v>
      </c>
      <c r="G593" s="85" t="s">
        <v>1720</v>
      </c>
      <c r="H593" s="85" t="s">
        <v>1721</v>
      </c>
      <c r="I593" s="85" t="s">
        <v>1722</v>
      </c>
    </row>
    <row r="594" spans="1:9" ht="13.5" customHeight="1" x14ac:dyDescent="0.2">
      <c r="A594" s="55">
        <f t="shared" si="9"/>
        <v>5313</v>
      </c>
      <c r="B594" s="84">
        <v>53</v>
      </c>
      <c r="C594" s="84">
        <v>1310500</v>
      </c>
      <c r="D594" s="85" t="s">
        <v>123</v>
      </c>
      <c r="E594" s="84">
        <v>13</v>
      </c>
      <c r="F594" s="85" t="s">
        <v>207</v>
      </c>
      <c r="G594" s="85" t="s">
        <v>1723</v>
      </c>
      <c r="H594" s="85" t="s">
        <v>1724</v>
      </c>
      <c r="I594" s="85" t="s">
        <v>1725</v>
      </c>
    </row>
    <row r="595" spans="1:9" ht="13.5" customHeight="1" x14ac:dyDescent="0.2">
      <c r="A595" s="55">
        <f t="shared" si="9"/>
        <v>5314</v>
      </c>
      <c r="B595" s="84">
        <v>53</v>
      </c>
      <c r="C595" s="84">
        <v>1310500</v>
      </c>
      <c r="D595" s="85" t="s">
        <v>123</v>
      </c>
      <c r="E595" s="84">
        <v>14</v>
      </c>
      <c r="F595" s="85" t="s">
        <v>197</v>
      </c>
      <c r="G595" s="85" t="s">
        <v>1726</v>
      </c>
      <c r="H595" s="85" t="s">
        <v>1727</v>
      </c>
      <c r="I595" s="85" t="s">
        <v>1728</v>
      </c>
    </row>
    <row r="596" spans="1:9" ht="13.5" customHeight="1" x14ac:dyDescent="0.2">
      <c r="A596" s="55">
        <f t="shared" si="9"/>
        <v>5315</v>
      </c>
      <c r="B596" s="84">
        <v>53</v>
      </c>
      <c r="C596" s="84">
        <v>1310500</v>
      </c>
      <c r="D596" s="85" t="s">
        <v>123</v>
      </c>
      <c r="E596" s="84">
        <v>15</v>
      </c>
      <c r="F596" s="85" t="s">
        <v>197</v>
      </c>
      <c r="G596" s="85" t="s">
        <v>1729</v>
      </c>
      <c r="H596" s="85" t="s">
        <v>1730</v>
      </c>
      <c r="I596" s="85" t="s">
        <v>1731</v>
      </c>
    </row>
    <row r="597" spans="1:9" ht="13.5" customHeight="1" x14ac:dyDescent="0.2">
      <c r="A597" s="55">
        <f t="shared" si="9"/>
        <v>5316</v>
      </c>
      <c r="B597" s="84">
        <v>53</v>
      </c>
      <c r="C597" s="84">
        <v>1310500</v>
      </c>
      <c r="D597" s="85" t="s">
        <v>123</v>
      </c>
      <c r="E597" s="84">
        <v>16</v>
      </c>
      <c r="F597" s="85" t="s">
        <v>187</v>
      </c>
      <c r="G597" s="85" t="s">
        <v>1732</v>
      </c>
      <c r="H597" s="85" t="s">
        <v>1733</v>
      </c>
      <c r="I597" s="85" t="s">
        <v>1734</v>
      </c>
    </row>
    <row r="598" spans="1:9" ht="13.5" customHeight="1" x14ac:dyDescent="0.2">
      <c r="A598" s="55">
        <f t="shared" si="9"/>
        <v>5317</v>
      </c>
      <c r="B598" s="84">
        <v>53</v>
      </c>
      <c r="C598" s="84">
        <v>1310500</v>
      </c>
      <c r="D598" s="85" t="s">
        <v>123</v>
      </c>
      <c r="E598" s="84">
        <v>17</v>
      </c>
      <c r="F598" s="85" t="s">
        <v>191</v>
      </c>
      <c r="G598" s="85" t="s">
        <v>1735</v>
      </c>
      <c r="H598" s="85" t="s">
        <v>1736</v>
      </c>
      <c r="I598" s="85" t="s">
        <v>1737</v>
      </c>
    </row>
    <row r="599" spans="1:9" ht="13.5" customHeight="1" x14ac:dyDescent="0.2">
      <c r="A599" s="55">
        <f t="shared" si="9"/>
        <v>5401</v>
      </c>
      <c r="B599" s="84">
        <v>54</v>
      </c>
      <c r="C599" s="84">
        <v>1804372</v>
      </c>
      <c r="D599" s="85" t="s">
        <v>172</v>
      </c>
      <c r="E599" s="84">
        <v>1</v>
      </c>
      <c r="F599" s="85" t="s">
        <v>187</v>
      </c>
      <c r="G599" s="85" t="s">
        <v>188</v>
      </c>
      <c r="H599" s="85" t="s">
        <v>1738</v>
      </c>
      <c r="I599" s="85" t="s">
        <v>461</v>
      </c>
    </row>
    <row r="600" spans="1:9" ht="13.5" customHeight="1" x14ac:dyDescent="0.2">
      <c r="A600" s="55">
        <f t="shared" si="9"/>
        <v>5402</v>
      </c>
      <c r="B600" s="84">
        <v>54</v>
      </c>
      <c r="C600" s="84">
        <v>1804372</v>
      </c>
      <c r="D600" s="85" t="s">
        <v>172</v>
      </c>
      <c r="E600" s="84">
        <v>2</v>
      </c>
      <c r="F600" s="85" t="s">
        <v>191</v>
      </c>
      <c r="G600" s="85" t="s">
        <v>1739</v>
      </c>
      <c r="H600" s="85" t="s">
        <v>1740</v>
      </c>
      <c r="I600" s="85" t="s">
        <v>1741</v>
      </c>
    </row>
    <row r="601" spans="1:9" ht="13.5" customHeight="1" x14ac:dyDescent="0.2">
      <c r="A601" s="55">
        <f t="shared" si="9"/>
        <v>5403</v>
      </c>
      <c r="B601" s="84">
        <v>54</v>
      </c>
      <c r="C601" s="84">
        <v>1804372</v>
      </c>
      <c r="D601" s="85" t="s">
        <v>172</v>
      </c>
      <c r="E601" s="84">
        <v>3</v>
      </c>
      <c r="F601" s="85" t="s">
        <v>191</v>
      </c>
      <c r="G601" s="85" t="s">
        <v>1742</v>
      </c>
      <c r="H601" s="85" t="s">
        <v>1743</v>
      </c>
      <c r="I601" s="85" t="s">
        <v>1744</v>
      </c>
    </row>
    <row r="602" spans="1:9" ht="13.5" customHeight="1" x14ac:dyDescent="0.2">
      <c r="A602" s="55">
        <f t="shared" si="9"/>
        <v>5404</v>
      </c>
      <c r="B602" s="84">
        <v>54</v>
      </c>
      <c r="C602" s="84">
        <v>1804372</v>
      </c>
      <c r="D602" s="85" t="s">
        <v>172</v>
      </c>
      <c r="E602" s="84">
        <v>4</v>
      </c>
      <c r="F602" s="85" t="s">
        <v>191</v>
      </c>
      <c r="G602" s="85" t="s">
        <v>1745</v>
      </c>
      <c r="H602" s="85" t="s">
        <v>1746</v>
      </c>
      <c r="I602" s="85" t="s">
        <v>1747</v>
      </c>
    </row>
    <row r="603" spans="1:9" ht="13.5" customHeight="1" x14ac:dyDescent="0.2">
      <c r="A603" s="55">
        <f t="shared" si="9"/>
        <v>5405</v>
      </c>
      <c r="B603" s="84">
        <v>54</v>
      </c>
      <c r="C603" s="84">
        <v>1804372</v>
      </c>
      <c r="D603" s="85" t="s">
        <v>172</v>
      </c>
      <c r="E603" s="84">
        <v>5</v>
      </c>
      <c r="F603" s="85" t="s">
        <v>191</v>
      </c>
      <c r="G603" s="85" t="s">
        <v>1748</v>
      </c>
      <c r="H603" s="85" t="s">
        <v>1749</v>
      </c>
      <c r="I603" s="85" t="s">
        <v>616</v>
      </c>
    </row>
    <row r="604" spans="1:9" ht="13.5" customHeight="1" x14ac:dyDescent="0.2">
      <c r="A604" s="55">
        <f t="shared" si="9"/>
        <v>5406</v>
      </c>
      <c r="B604" s="84">
        <v>54</v>
      </c>
      <c r="C604" s="84">
        <v>1804372</v>
      </c>
      <c r="D604" s="85" t="s">
        <v>172</v>
      </c>
      <c r="E604" s="84">
        <v>6</v>
      </c>
      <c r="F604" s="85" t="s">
        <v>191</v>
      </c>
      <c r="G604" s="85" t="s">
        <v>1750</v>
      </c>
      <c r="H604" s="85" t="s">
        <v>1751</v>
      </c>
      <c r="I604" s="85" t="s">
        <v>616</v>
      </c>
    </row>
    <row r="605" spans="1:9" ht="13.5" customHeight="1" x14ac:dyDescent="0.2">
      <c r="A605" s="55">
        <f t="shared" si="9"/>
        <v>5407</v>
      </c>
      <c r="B605" s="84">
        <v>54</v>
      </c>
      <c r="C605" s="84">
        <v>1804372</v>
      </c>
      <c r="D605" s="85" t="s">
        <v>172</v>
      </c>
      <c r="E605" s="84">
        <v>7</v>
      </c>
      <c r="F605" s="85" t="s">
        <v>191</v>
      </c>
      <c r="G605" s="85" t="s">
        <v>1752</v>
      </c>
      <c r="H605" s="85" t="s">
        <v>1753</v>
      </c>
      <c r="I605" s="85" t="s">
        <v>1754</v>
      </c>
    </row>
    <row r="606" spans="1:9" ht="13.5" customHeight="1" x14ac:dyDescent="0.2">
      <c r="A606" s="55">
        <f t="shared" si="9"/>
        <v>5408</v>
      </c>
      <c r="B606" s="84">
        <v>54</v>
      </c>
      <c r="C606" s="84">
        <v>1804372</v>
      </c>
      <c r="D606" s="85" t="s">
        <v>172</v>
      </c>
      <c r="E606" s="84">
        <v>8</v>
      </c>
      <c r="F606" s="85" t="s">
        <v>207</v>
      </c>
      <c r="G606" s="85" t="s">
        <v>1755</v>
      </c>
      <c r="H606" s="85" t="s">
        <v>1756</v>
      </c>
      <c r="I606" s="85" t="s">
        <v>1757</v>
      </c>
    </row>
    <row r="607" spans="1:9" ht="13.5" customHeight="1" x14ac:dyDescent="0.2">
      <c r="A607" s="55">
        <f t="shared" si="9"/>
        <v>5409</v>
      </c>
      <c r="B607" s="84">
        <v>54</v>
      </c>
      <c r="C607" s="84">
        <v>1804372</v>
      </c>
      <c r="D607" s="85" t="s">
        <v>172</v>
      </c>
      <c r="E607" s="84">
        <v>9</v>
      </c>
      <c r="F607" s="85" t="s">
        <v>187</v>
      </c>
      <c r="G607" s="85" t="s">
        <v>1758</v>
      </c>
      <c r="H607" s="85" t="s">
        <v>1759</v>
      </c>
      <c r="I607" s="85" t="s">
        <v>1760</v>
      </c>
    </row>
    <row r="608" spans="1:9" ht="13.5" customHeight="1" x14ac:dyDescent="0.2">
      <c r="A608" s="55">
        <f t="shared" si="9"/>
        <v>5410</v>
      </c>
      <c r="B608" s="84">
        <v>54</v>
      </c>
      <c r="C608" s="84">
        <v>1804372</v>
      </c>
      <c r="D608" s="85" t="s">
        <v>172</v>
      </c>
      <c r="E608" s="84">
        <v>10</v>
      </c>
      <c r="F608" s="85" t="s">
        <v>197</v>
      </c>
      <c r="G608" s="85" t="s">
        <v>1761</v>
      </c>
      <c r="H608" s="85" t="s">
        <v>1762</v>
      </c>
      <c r="I608" s="85" t="s">
        <v>1763</v>
      </c>
    </row>
    <row r="609" spans="1:9" ht="13.5" customHeight="1" x14ac:dyDescent="0.2">
      <c r="A609" s="55">
        <f t="shared" si="9"/>
        <v>5501</v>
      </c>
      <c r="B609" s="84">
        <v>55</v>
      </c>
      <c r="C609" s="84">
        <v>1804553</v>
      </c>
      <c r="D609" s="85" t="s">
        <v>129</v>
      </c>
      <c r="E609" s="84">
        <v>1</v>
      </c>
      <c r="F609" s="85" t="s">
        <v>187</v>
      </c>
      <c r="G609" s="85" t="s">
        <v>188</v>
      </c>
      <c r="H609" s="85" t="s">
        <v>1524</v>
      </c>
      <c r="I609" s="85" t="s">
        <v>582</v>
      </c>
    </row>
    <row r="610" spans="1:9" ht="13.5" customHeight="1" x14ac:dyDescent="0.2">
      <c r="A610" s="55">
        <f t="shared" si="9"/>
        <v>5502</v>
      </c>
      <c r="B610" s="84">
        <v>55</v>
      </c>
      <c r="C610" s="84">
        <v>1804553</v>
      </c>
      <c r="D610" s="85" t="s">
        <v>129</v>
      </c>
      <c r="E610" s="84">
        <v>2</v>
      </c>
      <c r="F610" s="85" t="s">
        <v>191</v>
      </c>
      <c r="G610" s="85" t="s">
        <v>1764</v>
      </c>
      <c r="H610" s="85" t="s">
        <v>1765</v>
      </c>
      <c r="I610" s="85" t="s">
        <v>1766</v>
      </c>
    </row>
    <row r="611" spans="1:9" ht="13.5" customHeight="1" x14ac:dyDescent="0.2">
      <c r="A611" s="55">
        <f t="shared" si="9"/>
        <v>5503</v>
      </c>
      <c r="B611" s="84">
        <v>55</v>
      </c>
      <c r="C611" s="84">
        <v>1804553</v>
      </c>
      <c r="D611" s="85" t="s">
        <v>129</v>
      </c>
      <c r="E611" s="84">
        <v>3</v>
      </c>
      <c r="F611" s="85" t="s">
        <v>191</v>
      </c>
      <c r="G611" s="85" t="s">
        <v>1767</v>
      </c>
      <c r="H611" s="85" t="s">
        <v>1768</v>
      </c>
      <c r="I611" s="85" t="s">
        <v>965</v>
      </c>
    </row>
    <row r="612" spans="1:9" ht="13.5" customHeight="1" x14ac:dyDescent="0.2">
      <c r="A612" s="55">
        <f t="shared" si="9"/>
        <v>5504</v>
      </c>
      <c r="B612" s="84">
        <v>55</v>
      </c>
      <c r="C612" s="84">
        <v>1804553</v>
      </c>
      <c r="D612" s="85" t="s">
        <v>129</v>
      </c>
      <c r="E612" s="84">
        <v>4</v>
      </c>
      <c r="F612" s="85" t="s">
        <v>191</v>
      </c>
      <c r="G612" s="85" t="s">
        <v>1769</v>
      </c>
      <c r="H612" s="85" t="s">
        <v>1770</v>
      </c>
      <c r="I612" s="85" t="s">
        <v>1766</v>
      </c>
    </row>
    <row r="613" spans="1:9" ht="13.5" customHeight="1" x14ac:dyDescent="0.2">
      <c r="A613" s="55">
        <f t="shared" si="9"/>
        <v>5505</v>
      </c>
      <c r="B613" s="84">
        <v>55</v>
      </c>
      <c r="C613" s="84">
        <v>1804553</v>
      </c>
      <c r="D613" s="85" t="s">
        <v>129</v>
      </c>
      <c r="E613" s="84">
        <v>5</v>
      </c>
      <c r="F613" s="85" t="s">
        <v>191</v>
      </c>
      <c r="G613" s="85" t="s">
        <v>1771</v>
      </c>
      <c r="H613" s="85" t="s">
        <v>1772</v>
      </c>
      <c r="I613" s="85" t="s">
        <v>1773</v>
      </c>
    </row>
    <row r="614" spans="1:9" ht="13.5" customHeight="1" x14ac:dyDescent="0.2">
      <c r="A614" s="55">
        <f t="shared" si="9"/>
        <v>5506</v>
      </c>
      <c r="B614" s="84">
        <v>55</v>
      </c>
      <c r="C614" s="84">
        <v>1804553</v>
      </c>
      <c r="D614" s="85" t="s">
        <v>129</v>
      </c>
      <c r="E614" s="84">
        <v>6</v>
      </c>
      <c r="F614" s="85" t="s">
        <v>197</v>
      </c>
      <c r="G614" s="85" t="s">
        <v>1774</v>
      </c>
      <c r="H614" s="85" t="s">
        <v>1775</v>
      </c>
      <c r="I614" s="85" t="s">
        <v>582</v>
      </c>
    </row>
    <row r="615" spans="1:9" ht="13.5" customHeight="1" x14ac:dyDescent="0.2">
      <c r="A615" s="55">
        <f t="shared" si="9"/>
        <v>5507</v>
      </c>
      <c r="B615" s="84">
        <v>55</v>
      </c>
      <c r="C615" s="84">
        <v>1804553</v>
      </c>
      <c r="D615" s="85" t="s">
        <v>129</v>
      </c>
      <c r="E615" s="84">
        <v>7</v>
      </c>
      <c r="F615" s="85" t="s">
        <v>187</v>
      </c>
      <c r="G615" s="85" t="s">
        <v>1776</v>
      </c>
      <c r="H615" s="85" t="s">
        <v>1777</v>
      </c>
      <c r="I615" s="85" t="s">
        <v>1778</v>
      </c>
    </row>
    <row r="616" spans="1:9" ht="13.5" customHeight="1" x14ac:dyDescent="0.2">
      <c r="A616" s="55">
        <f t="shared" si="9"/>
        <v>5508</v>
      </c>
      <c r="B616" s="84">
        <v>55</v>
      </c>
      <c r="C616" s="84">
        <v>1804553</v>
      </c>
      <c r="D616" s="85" t="s">
        <v>129</v>
      </c>
      <c r="E616" s="84">
        <v>8</v>
      </c>
      <c r="F616" s="85" t="s">
        <v>191</v>
      </c>
      <c r="G616" s="85" t="s">
        <v>1779</v>
      </c>
      <c r="H616" s="85" t="s">
        <v>1780</v>
      </c>
      <c r="I616" s="85" t="s">
        <v>1766</v>
      </c>
    </row>
    <row r="617" spans="1:9" ht="13.5" customHeight="1" x14ac:dyDescent="0.2">
      <c r="A617" s="55">
        <f t="shared" si="9"/>
        <v>5509</v>
      </c>
      <c r="B617" s="84">
        <v>55</v>
      </c>
      <c r="C617" s="84">
        <v>1804553</v>
      </c>
      <c r="D617" s="85" t="s">
        <v>129</v>
      </c>
      <c r="E617" s="84">
        <v>9</v>
      </c>
      <c r="F617" s="85" t="s">
        <v>191</v>
      </c>
      <c r="G617" s="85" t="s">
        <v>1781</v>
      </c>
      <c r="H617" s="85" t="s">
        <v>1782</v>
      </c>
      <c r="I617" s="85" t="s">
        <v>1783</v>
      </c>
    </row>
    <row r="618" spans="1:9" ht="13.5" customHeight="1" x14ac:dyDescent="0.2">
      <c r="A618" s="55">
        <f t="shared" si="9"/>
        <v>5510</v>
      </c>
      <c r="B618" s="84">
        <v>55</v>
      </c>
      <c r="C618" s="84">
        <v>1804553</v>
      </c>
      <c r="D618" s="85" t="s">
        <v>129</v>
      </c>
      <c r="E618" s="84">
        <v>10</v>
      </c>
      <c r="F618" s="85" t="s">
        <v>207</v>
      </c>
      <c r="G618" s="85" t="s">
        <v>1784</v>
      </c>
      <c r="H618" s="85" t="s">
        <v>1785</v>
      </c>
      <c r="I618" s="85" t="s">
        <v>269</v>
      </c>
    </row>
    <row r="619" spans="1:9" ht="13.5" customHeight="1" x14ac:dyDescent="0.2">
      <c r="A619" s="55">
        <f t="shared" si="9"/>
        <v>5511</v>
      </c>
      <c r="B619" s="84">
        <v>55</v>
      </c>
      <c r="C619" s="84">
        <v>1804553</v>
      </c>
      <c r="D619" s="85" t="s">
        <v>129</v>
      </c>
      <c r="E619" s="84">
        <v>11</v>
      </c>
      <c r="F619" s="85" t="s">
        <v>207</v>
      </c>
      <c r="G619" s="85" t="s">
        <v>1786</v>
      </c>
      <c r="H619" s="85" t="s">
        <v>1787</v>
      </c>
      <c r="I619" s="85" t="s">
        <v>1582</v>
      </c>
    </row>
    <row r="620" spans="1:9" ht="13.5" customHeight="1" x14ac:dyDescent="0.2">
      <c r="A620" s="55">
        <f t="shared" si="9"/>
        <v>5512</v>
      </c>
      <c r="B620" s="84">
        <v>55</v>
      </c>
      <c r="C620" s="84">
        <v>1804553</v>
      </c>
      <c r="D620" s="85" t="s">
        <v>129</v>
      </c>
      <c r="E620" s="84">
        <v>12</v>
      </c>
      <c r="F620" s="85" t="s">
        <v>197</v>
      </c>
      <c r="G620" s="85" t="s">
        <v>1788</v>
      </c>
      <c r="H620" s="85" t="s">
        <v>1789</v>
      </c>
      <c r="I620" s="85" t="s">
        <v>1790</v>
      </c>
    </row>
    <row r="621" spans="1:9" ht="13.5" customHeight="1" x14ac:dyDescent="0.2">
      <c r="A621" s="55">
        <f t="shared" si="9"/>
        <v>5513</v>
      </c>
      <c r="B621" s="84">
        <v>55</v>
      </c>
      <c r="C621" s="84">
        <v>1804553</v>
      </c>
      <c r="D621" s="85" t="s">
        <v>129</v>
      </c>
      <c r="E621" s="84">
        <v>13</v>
      </c>
      <c r="F621" s="85" t="s">
        <v>197</v>
      </c>
      <c r="G621" s="85" t="s">
        <v>1791</v>
      </c>
      <c r="H621" s="85" t="s">
        <v>1792</v>
      </c>
      <c r="I621" s="85" t="s">
        <v>1793</v>
      </c>
    </row>
    <row r="622" spans="1:9" ht="13.5" customHeight="1" x14ac:dyDescent="0.2">
      <c r="A622" s="55">
        <f t="shared" si="9"/>
        <v>5514</v>
      </c>
      <c r="B622" s="84">
        <v>55</v>
      </c>
      <c r="C622" s="84">
        <v>1804553</v>
      </c>
      <c r="D622" s="85" t="s">
        <v>129</v>
      </c>
      <c r="E622" s="84">
        <v>14</v>
      </c>
      <c r="F622" s="85" t="s">
        <v>207</v>
      </c>
      <c r="G622" s="85" t="s">
        <v>1794</v>
      </c>
      <c r="H622" s="85" t="s">
        <v>1795</v>
      </c>
      <c r="I622" s="85" t="s">
        <v>256</v>
      </c>
    </row>
    <row r="623" spans="1:9" ht="13.5" customHeight="1" x14ac:dyDescent="0.2">
      <c r="A623" s="55">
        <f t="shared" si="9"/>
        <v>5515</v>
      </c>
      <c r="B623" s="84">
        <v>55</v>
      </c>
      <c r="C623" s="84">
        <v>1804553</v>
      </c>
      <c r="D623" s="85" t="s">
        <v>129</v>
      </c>
      <c r="E623" s="84">
        <v>15</v>
      </c>
      <c r="F623" s="85" t="s">
        <v>197</v>
      </c>
      <c r="G623" s="85" t="s">
        <v>1796</v>
      </c>
      <c r="H623" s="85" t="s">
        <v>1797</v>
      </c>
      <c r="I623" s="85" t="s">
        <v>228</v>
      </c>
    </row>
    <row r="624" spans="1:9" ht="13.5" customHeight="1" x14ac:dyDescent="0.2">
      <c r="A624" s="55">
        <f t="shared" si="9"/>
        <v>5516</v>
      </c>
      <c r="B624" s="84">
        <v>55</v>
      </c>
      <c r="C624" s="84">
        <v>1804553</v>
      </c>
      <c r="D624" s="85" t="s">
        <v>129</v>
      </c>
      <c r="E624" s="84">
        <v>16</v>
      </c>
      <c r="F624" s="85" t="s">
        <v>191</v>
      </c>
      <c r="G624" s="85" t="s">
        <v>1798</v>
      </c>
      <c r="H624" s="85" t="s">
        <v>1799</v>
      </c>
      <c r="I624" s="85" t="s">
        <v>1766</v>
      </c>
    </row>
    <row r="625" spans="1:9" ht="13.5" customHeight="1" x14ac:dyDescent="0.2">
      <c r="A625" s="55">
        <f t="shared" si="9"/>
        <v>5517</v>
      </c>
      <c r="B625" s="84">
        <v>55</v>
      </c>
      <c r="C625" s="84">
        <v>1804553</v>
      </c>
      <c r="D625" s="85" t="s">
        <v>129</v>
      </c>
      <c r="E625" s="84">
        <v>17</v>
      </c>
      <c r="F625" s="85" t="s">
        <v>187</v>
      </c>
      <c r="G625" s="85" t="s">
        <v>1800</v>
      </c>
      <c r="H625" s="85" t="s">
        <v>1801</v>
      </c>
      <c r="I625" s="85" t="s">
        <v>1802</v>
      </c>
    </row>
    <row r="626" spans="1:9" ht="13.5" customHeight="1" x14ac:dyDescent="0.2">
      <c r="A626" s="55">
        <f t="shared" si="9"/>
        <v>5601</v>
      </c>
      <c r="B626" s="84">
        <v>56</v>
      </c>
      <c r="C626" s="84">
        <v>1813701</v>
      </c>
      <c r="D626" s="85" t="s">
        <v>127</v>
      </c>
      <c r="E626" s="84">
        <v>1</v>
      </c>
      <c r="F626" s="85" t="s">
        <v>187</v>
      </c>
      <c r="G626" s="85" t="s">
        <v>188</v>
      </c>
      <c r="H626" s="85" t="s">
        <v>1803</v>
      </c>
      <c r="I626" s="85" t="s">
        <v>1804</v>
      </c>
    </row>
    <row r="627" spans="1:9" ht="13.5" customHeight="1" x14ac:dyDescent="0.2">
      <c r="A627" s="55">
        <f t="shared" si="9"/>
        <v>5602</v>
      </c>
      <c r="B627" s="84">
        <v>56</v>
      </c>
      <c r="C627" s="84">
        <v>1813701</v>
      </c>
      <c r="D627" s="85" t="s">
        <v>127</v>
      </c>
      <c r="E627" s="84">
        <v>2</v>
      </c>
      <c r="F627" s="85" t="s">
        <v>191</v>
      </c>
      <c r="G627" s="85" t="s">
        <v>1805</v>
      </c>
      <c r="H627" s="85" t="s">
        <v>1806</v>
      </c>
      <c r="I627" s="85" t="s">
        <v>1807</v>
      </c>
    </row>
    <row r="628" spans="1:9" ht="13.5" customHeight="1" x14ac:dyDescent="0.2">
      <c r="A628" s="55">
        <f t="shared" si="9"/>
        <v>5603</v>
      </c>
      <c r="B628" s="84">
        <v>56</v>
      </c>
      <c r="C628" s="84">
        <v>1813701</v>
      </c>
      <c r="D628" s="85" t="s">
        <v>127</v>
      </c>
      <c r="E628" s="84">
        <v>3</v>
      </c>
      <c r="F628" s="85" t="s">
        <v>191</v>
      </c>
      <c r="G628" s="85" t="s">
        <v>1808</v>
      </c>
      <c r="H628" s="85" t="s">
        <v>1809</v>
      </c>
      <c r="I628" s="85" t="s">
        <v>1810</v>
      </c>
    </row>
    <row r="629" spans="1:9" ht="13.5" customHeight="1" x14ac:dyDescent="0.2">
      <c r="A629" s="55">
        <f t="shared" si="9"/>
        <v>5604</v>
      </c>
      <c r="B629" s="84">
        <v>56</v>
      </c>
      <c r="C629" s="84">
        <v>1813701</v>
      </c>
      <c r="D629" s="85" t="s">
        <v>127</v>
      </c>
      <c r="E629" s="84">
        <v>4</v>
      </c>
      <c r="F629" s="85" t="s">
        <v>191</v>
      </c>
      <c r="G629" s="85" t="s">
        <v>1811</v>
      </c>
      <c r="H629" s="85" t="s">
        <v>1812</v>
      </c>
      <c r="I629" s="85" t="s">
        <v>1813</v>
      </c>
    </row>
    <row r="630" spans="1:9" ht="13.5" customHeight="1" x14ac:dyDescent="0.2">
      <c r="A630" s="55">
        <f t="shared" si="9"/>
        <v>5605</v>
      </c>
      <c r="B630" s="84">
        <v>56</v>
      </c>
      <c r="C630" s="84">
        <v>1813701</v>
      </c>
      <c r="D630" s="85" t="s">
        <v>127</v>
      </c>
      <c r="E630" s="84">
        <v>5</v>
      </c>
      <c r="F630" s="85" t="s">
        <v>191</v>
      </c>
      <c r="G630" s="85" t="s">
        <v>1814</v>
      </c>
      <c r="H630" s="85" t="s">
        <v>1815</v>
      </c>
      <c r="I630" s="85" t="s">
        <v>1816</v>
      </c>
    </row>
    <row r="631" spans="1:9" ht="13.5" customHeight="1" x14ac:dyDescent="0.2">
      <c r="A631" s="55">
        <f t="shared" si="9"/>
        <v>5606</v>
      </c>
      <c r="B631" s="84">
        <v>56</v>
      </c>
      <c r="C631" s="84">
        <v>1813701</v>
      </c>
      <c r="D631" s="85" t="s">
        <v>127</v>
      </c>
      <c r="E631" s="84">
        <v>6</v>
      </c>
      <c r="F631" s="85" t="s">
        <v>191</v>
      </c>
      <c r="G631" s="85" t="s">
        <v>1817</v>
      </c>
      <c r="H631" s="85" t="s">
        <v>1818</v>
      </c>
      <c r="I631" s="85" t="s">
        <v>1819</v>
      </c>
    </row>
    <row r="632" spans="1:9" ht="13.5" customHeight="1" x14ac:dyDescent="0.2">
      <c r="A632" s="55">
        <f t="shared" si="9"/>
        <v>5607</v>
      </c>
      <c r="B632" s="84">
        <v>56</v>
      </c>
      <c r="C632" s="84">
        <v>1813701</v>
      </c>
      <c r="D632" s="85" t="s">
        <v>127</v>
      </c>
      <c r="E632" s="84">
        <v>7</v>
      </c>
      <c r="F632" s="85" t="s">
        <v>207</v>
      </c>
      <c r="G632" s="85" t="s">
        <v>1820</v>
      </c>
      <c r="H632" s="85" t="s">
        <v>1821</v>
      </c>
      <c r="I632" s="85" t="s">
        <v>1822</v>
      </c>
    </row>
    <row r="633" spans="1:9" ht="13.5" customHeight="1" x14ac:dyDescent="0.2">
      <c r="A633" s="55">
        <f t="shared" si="9"/>
        <v>5608</v>
      </c>
      <c r="B633" s="84">
        <v>56</v>
      </c>
      <c r="C633" s="84">
        <v>1813701</v>
      </c>
      <c r="D633" s="85" t="s">
        <v>127</v>
      </c>
      <c r="E633" s="84">
        <v>8</v>
      </c>
      <c r="F633" s="85" t="s">
        <v>207</v>
      </c>
      <c r="G633" s="85" t="s">
        <v>1823</v>
      </c>
      <c r="H633" s="85" t="s">
        <v>1824</v>
      </c>
      <c r="I633" s="85" t="s">
        <v>1825</v>
      </c>
    </row>
    <row r="634" spans="1:9" ht="13.5" customHeight="1" x14ac:dyDescent="0.2">
      <c r="A634" s="55">
        <f t="shared" si="9"/>
        <v>5609</v>
      </c>
      <c r="B634" s="84">
        <v>56</v>
      </c>
      <c r="C634" s="84">
        <v>1813701</v>
      </c>
      <c r="D634" s="85" t="s">
        <v>127</v>
      </c>
      <c r="E634" s="84">
        <v>9</v>
      </c>
      <c r="F634" s="85" t="s">
        <v>191</v>
      </c>
      <c r="G634" s="85" t="s">
        <v>1826</v>
      </c>
      <c r="H634" s="85" t="s">
        <v>1827</v>
      </c>
      <c r="I634" s="85" t="s">
        <v>1828</v>
      </c>
    </row>
    <row r="635" spans="1:9" ht="13.5" customHeight="1" x14ac:dyDescent="0.2">
      <c r="A635" s="55">
        <f t="shared" si="9"/>
        <v>5610</v>
      </c>
      <c r="B635" s="84">
        <v>56</v>
      </c>
      <c r="C635" s="84">
        <v>1813701</v>
      </c>
      <c r="D635" s="85" t="s">
        <v>127</v>
      </c>
      <c r="E635" s="84">
        <v>10</v>
      </c>
      <c r="F635" s="85" t="s">
        <v>197</v>
      </c>
      <c r="G635" s="85" t="s">
        <v>1829</v>
      </c>
      <c r="H635" s="85" t="s">
        <v>1830</v>
      </c>
      <c r="I635" s="85" t="s">
        <v>1831</v>
      </c>
    </row>
    <row r="636" spans="1:9" ht="13.5" customHeight="1" x14ac:dyDescent="0.2">
      <c r="A636" s="55">
        <f t="shared" si="9"/>
        <v>5611</v>
      </c>
      <c r="B636" s="84">
        <v>56</v>
      </c>
      <c r="C636" s="84">
        <v>1813701</v>
      </c>
      <c r="D636" s="85" t="s">
        <v>127</v>
      </c>
      <c r="E636" s="84">
        <v>11</v>
      </c>
      <c r="F636" s="85" t="s">
        <v>197</v>
      </c>
      <c r="G636" s="85" t="s">
        <v>1832</v>
      </c>
      <c r="H636" s="85" t="s">
        <v>1833</v>
      </c>
      <c r="I636" s="85" t="s">
        <v>1831</v>
      </c>
    </row>
    <row r="637" spans="1:9" ht="13.5" customHeight="1" x14ac:dyDescent="0.2">
      <c r="A637" s="55">
        <f t="shared" si="9"/>
        <v>5701</v>
      </c>
      <c r="B637" s="84">
        <v>57</v>
      </c>
      <c r="C637" s="84">
        <v>1820735</v>
      </c>
      <c r="D637" s="85" t="s">
        <v>173</v>
      </c>
      <c r="E637" s="84">
        <v>1</v>
      </c>
      <c r="F637" s="85" t="s">
        <v>187</v>
      </c>
      <c r="G637" s="85" t="s">
        <v>188</v>
      </c>
      <c r="H637" s="85" t="s">
        <v>1834</v>
      </c>
      <c r="I637" s="85" t="s">
        <v>1835</v>
      </c>
    </row>
    <row r="638" spans="1:9" ht="13.5" customHeight="1" x14ac:dyDescent="0.2">
      <c r="A638" s="55">
        <f t="shared" si="9"/>
        <v>5702</v>
      </c>
      <c r="B638" s="84">
        <v>57</v>
      </c>
      <c r="C638" s="84">
        <v>1820735</v>
      </c>
      <c r="D638" s="85" t="s">
        <v>173</v>
      </c>
      <c r="E638" s="84">
        <v>2</v>
      </c>
      <c r="F638" s="85" t="s">
        <v>191</v>
      </c>
      <c r="G638" s="85" t="s">
        <v>1836</v>
      </c>
      <c r="H638" s="85" t="s">
        <v>1837</v>
      </c>
      <c r="I638" s="85" t="s">
        <v>1838</v>
      </c>
    </row>
    <row r="639" spans="1:9" ht="13.5" customHeight="1" x14ac:dyDescent="0.2">
      <c r="A639" s="55">
        <f t="shared" si="9"/>
        <v>5703</v>
      </c>
      <c r="B639" s="84">
        <v>57</v>
      </c>
      <c r="C639" s="84">
        <v>1820735</v>
      </c>
      <c r="D639" s="85" t="s">
        <v>173</v>
      </c>
      <c r="E639" s="84">
        <v>3</v>
      </c>
      <c r="F639" s="85" t="s">
        <v>191</v>
      </c>
      <c r="G639" s="85" t="s">
        <v>1839</v>
      </c>
      <c r="H639" s="85" t="s">
        <v>1840</v>
      </c>
      <c r="I639" s="85" t="s">
        <v>1841</v>
      </c>
    </row>
    <row r="640" spans="1:9" ht="13.5" customHeight="1" x14ac:dyDescent="0.2">
      <c r="A640" s="55">
        <f t="shared" si="9"/>
        <v>5704</v>
      </c>
      <c r="B640" s="84">
        <v>57</v>
      </c>
      <c r="C640" s="84">
        <v>1820735</v>
      </c>
      <c r="D640" s="85" t="s">
        <v>173</v>
      </c>
      <c r="E640" s="84">
        <v>4</v>
      </c>
      <c r="F640" s="85" t="s">
        <v>191</v>
      </c>
      <c r="G640" s="85" t="s">
        <v>1842</v>
      </c>
      <c r="H640" s="85" t="s">
        <v>1843</v>
      </c>
      <c r="I640" s="85" t="s">
        <v>1844</v>
      </c>
    </row>
    <row r="641" spans="1:9" ht="13.5" customHeight="1" x14ac:dyDescent="0.2">
      <c r="A641" s="55">
        <f t="shared" si="9"/>
        <v>5705</v>
      </c>
      <c r="B641" s="84">
        <v>57</v>
      </c>
      <c r="C641" s="84">
        <v>1820735</v>
      </c>
      <c r="D641" s="85" t="s">
        <v>173</v>
      </c>
      <c r="E641" s="84">
        <v>5</v>
      </c>
      <c r="F641" s="85" t="s">
        <v>207</v>
      </c>
      <c r="G641" s="85" t="s">
        <v>1845</v>
      </c>
      <c r="H641" s="85" t="s">
        <v>1846</v>
      </c>
      <c r="I641" s="85" t="s">
        <v>461</v>
      </c>
    </row>
    <row r="642" spans="1:9" ht="13.5" customHeight="1" x14ac:dyDescent="0.2">
      <c r="A642" s="55">
        <f t="shared" si="9"/>
        <v>5706</v>
      </c>
      <c r="B642" s="84">
        <v>57</v>
      </c>
      <c r="C642" s="84">
        <v>1820735</v>
      </c>
      <c r="D642" s="85" t="s">
        <v>173</v>
      </c>
      <c r="E642" s="84">
        <v>6</v>
      </c>
      <c r="F642" s="85" t="s">
        <v>207</v>
      </c>
      <c r="G642" s="85" t="s">
        <v>1847</v>
      </c>
      <c r="H642" s="85" t="s">
        <v>1848</v>
      </c>
      <c r="I642" s="85" t="s">
        <v>1849</v>
      </c>
    </row>
    <row r="643" spans="1:9" ht="13.5" customHeight="1" x14ac:dyDescent="0.2">
      <c r="A643" s="55">
        <f t="shared" si="9"/>
        <v>5707</v>
      </c>
      <c r="B643" s="84">
        <v>57</v>
      </c>
      <c r="C643" s="84">
        <v>1820735</v>
      </c>
      <c r="D643" s="85" t="s">
        <v>173</v>
      </c>
      <c r="E643" s="84">
        <v>7</v>
      </c>
      <c r="F643" s="85" t="s">
        <v>207</v>
      </c>
      <c r="G643" s="85" t="s">
        <v>1850</v>
      </c>
      <c r="H643" s="85" t="s">
        <v>1851</v>
      </c>
      <c r="I643" s="85" t="s">
        <v>461</v>
      </c>
    </row>
    <row r="644" spans="1:9" ht="13.5" customHeight="1" x14ac:dyDescent="0.2">
      <c r="A644" s="55">
        <f t="shared" ref="A644:A707" si="10">B644*100+E644</f>
        <v>5708</v>
      </c>
      <c r="B644" s="84">
        <v>57</v>
      </c>
      <c r="C644" s="84">
        <v>1820735</v>
      </c>
      <c r="D644" s="85" t="s">
        <v>173</v>
      </c>
      <c r="E644" s="84">
        <v>8</v>
      </c>
      <c r="F644" s="85" t="s">
        <v>197</v>
      </c>
      <c r="G644" s="85" t="s">
        <v>1852</v>
      </c>
      <c r="H644" s="85" t="s">
        <v>1853</v>
      </c>
      <c r="I644" s="85" t="s">
        <v>1854</v>
      </c>
    </row>
    <row r="645" spans="1:9" ht="13.5" customHeight="1" x14ac:dyDescent="0.2">
      <c r="A645" s="55">
        <f t="shared" si="10"/>
        <v>5709</v>
      </c>
      <c r="B645" s="84">
        <v>57</v>
      </c>
      <c r="C645" s="84">
        <v>1820735</v>
      </c>
      <c r="D645" s="85" t="s">
        <v>173</v>
      </c>
      <c r="E645" s="84">
        <v>9</v>
      </c>
      <c r="F645" s="85" t="s">
        <v>191</v>
      </c>
      <c r="G645" s="85" t="s">
        <v>1855</v>
      </c>
      <c r="H645" s="85" t="s">
        <v>1856</v>
      </c>
      <c r="I645" s="85" t="s">
        <v>1857</v>
      </c>
    </row>
    <row r="646" spans="1:9" ht="13.5" customHeight="1" x14ac:dyDescent="0.2">
      <c r="A646" s="55">
        <f t="shared" si="10"/>
        <v>5801</v>
      </c>
      <c r="B646" s="84">
        <v>58</v>
      </c>
      <c r="C646" s="84">
        <v>1304322</v>
      </c>
      <c r="D646" s="85" t="s">
        <v>166</v>
      </c>
      <c r="E646" s="84">
        <v>1</v>
      </c>
      <c r="F646" s="85" t="s">
        <v>187</v>
      </c>
      <c r="G646" s="85" t="s">
        <v>188</v>
      </c>
      <c r="H646" s="85" t="s">
        <v>1858</v>
      </c>
      <c r="I646" s="85" t="s">
        <v>519</v>
      </c>
    </row>
    <row r="647" spans="1:9" ht="13.5" customHeight="1" x14ac:dyDescent="0.2">
      <c r="A647" s="55">
        <f t="shared" si="10"/>
        <v>5802</v>
      </c>
      <c r="B647" s="84">
        <v>58</v>
      </c>
      <c r="C647" s="84">
        <v>1304322</v>
      </c>
      <c r="D647" s="85" t="s">
        <v>166</v>
      </c>
      <c r="E647" s="84">
        <v>2</v>
      </c>
      <c r="F647" s="85" t="s">
        <v>191</v>
      </c>
      <c r="G647" s="85" t="s">
        <v>1859</v>
      </c>
      <c r="H647" s="85" t="s">
        <v>1860</v>
      </c>
      <c r="I647" s="85" t="s">
        <v>1861</v>
      </c>
    </row>
    <row r="648" spans="1:9" ht="13.5" customHeight="1" x14ac:dyDescent="0.2">
      <c r="A648" s="55">
        <f t="shared" si="10"/>
        <v>5803</v>
      </c>
      <c r="B648" s="84">
        <v>58</v>
      </c>
      <c r="C648" s="84">
        <v>1304322</v>
      </c>
      <c r="D648" s="85" t="s">
        <v>166</v>
      </c>
      <c r="E648" s="84">
        <v>3</v>
      </c>
      <c r="F648" s="85" t="s">
        <v>191</v>
      </c>
      <c r="G648" s="85" t="s">
        <v>1862</v>
      </c>
      <c r="H648" s="85" t="s">
        <v>1863</v>
      </c>
      <c r="I648" s="85" t="s">
        <v>1864</v>
      </c>
    </row>
    <row r="649" spans="1:9" ht="13.5" customHeight="1" x14ac:dyDescent="0.2">
      <c r="A649" s="55">
        <f t="shared" si="10"/>
        <v>5804</v>
      </c>
      <c r="B649" s="84">
        <v>58</v>
      </c>
      <c r="C649" s="84">
        <v>1304322</v>
      </c>
      <c r="D649" s="85" t="s">
        <v>166</v>
      </c>
      <c r="E649" s="84">
        <v>4</v>
      </c>
      <c r="F649" s="85" t="s">
        <v>191</v>
      </c>
      <c r="G649" s="85" t="s">
        <v>1865</v>
      </c>
      <c r="H649" s="85" t="s">
        <v>1866</v>
      </c>
      <c r="I649" s="85" t="s">
        <v>1864</v>
      </c>
    </row>
    <row r="650" spans="1:9" ht="13.5" customHeight="1" x14ac:dyDescent="0.2">
      <c r="A650" s="55">
        <f t="shared" si="10"/>
        <v>5805</v>
      </c>
      <c r="B650" s="84">
        <v>58</v>
      </c>
      <c r="C650" s="84">
        <v>1304322</v>
      </c>
      <c r="D650" s="85" t="s">
        <v>166</v>
      </c>
      <c r="E650" s="84">
        <v>5</v>
      </c>
      <c r="F650" s="85" t="s">
        <v>191</v>
      </c>
      <c r="G650" s="85" t="s">
        <v>1867</v>
      </c>
      <c r="H650" s="85" t="s">
        <v>1868</v>
      </c>
      <c r="I650" s="85" t="s">
        <v>1869</v>
      </c>
    </row>
    <row r="651" spans="1:9" ht="13.5" customHeight="1" x14ac:dyDescent="0.2">
      <c r="A651" s="55">
        <f t="shared" si="10"/>
        <v>5806</v>
      </c>
      <c r="B651" s="84">
        <v>58</v>
      </c>
      <c r="C651" s="84">
        <v>1304322</v>
      </c>
      <c r="D651" s="85" t="s">
        <v>166</v>
      </c>
      <c r="E651" s="84">
        <v>6</v>
      </c>
      <c r="F651" s="85" t="s">
        <v>187</v>
      </c>
      <c r="G651" s="85" t="s">
        <v>1870</v>
      </c>
      <c r="H651" s="85" t="s">
        <v>1871</v>
      </c>
      <c r="I651" s="85" t="s">
        <v>1872</v>
      </c>
    </row>
    <row r="652" spans="1:9" ht="13.5" customHeight="1" x14ac:dyDescent="0.2">
      <c r="A652" s="55">
        <f t="shared" si="10"/>
        <v>5807</v>
      </c>
      <c r="B652" s="84">
        <v>58</v>
      </c>
      <c r="C652" s="84">
        <v>1304322</v>
      </c>
      <c r="D652" s="85" t="s">
        <v>166</v>
      </c>
      <c r="E652" s="84">
        <v>7</v>
      </c>
      <c r="F652" s="85" t="s">
        <v>207</v>
      </c>
      <c r="G652" s="85" t="s">
        <v>1873</v>
      </c>
      <c r="H652" s="85" t="s">
        <v>1874</v>
      </c>
      <c r="I652" s="85" t="s">
        <v>1875</v>
      </c>
    </row>
    <row r="653" spans="1:9" ht="13.5" customHeight="1" x14ac:dyDescent="0.2">
      <c r="A653" s="55">
        <f t="shared" si="10"/>
        <v>5808</v>
      </c>
      <c r="B653" s="84">
        <v>58</v>
      </c>
      <c r="C653" s="84">
        <v>1304322</v>
      </c>
      <c r="D653" s="85" t="s">
        <v>166</v>
      </c>
      <c r="E653" s="84">
        <v>8</v>
      </c>
      <c r="F653" s="85" t="s">
        <v>207</v>
      </c>
      <c r="G653" s="85" t="s">
        <v>1876</v>
      </c>
      <c r="H653" s="85" t="s">
        <v>1877</v>
      </c>
      <c r="I653" s="85" t="s">
        <v>1875</v>
      </c>
    </row>
    <row r="654" spans="1:9" ht="13.5" customHeight="1" x14ac:dyDescent="0.2">
      <c r="A654" s="55">
        <f t="shared" si="10"/>
        <v>5809</v>
      </c>
      <c r="B654" s="84">
        <v>58</v>
      </c>
      <c r="C654" s="84">
        <v>1304322</v>
      </c>
      <c r="D654" s="85" t="s">
        <v>166</v>
      </c>
      <c r="E654" s="84">
        <v>9</v>
      </c>
      <c r="F654" s="85" t="s">
        <v>207</v>
      </c>
      <c r="G654" s="85" t="s">
        <v>1878</v>
      </c>
      <c r="H654" s="85" t="s">
        <v>1879</v>
      </c>
      <c r="I654" s="85" t="s">
        <v>1880</v>
      </c>
    </row>
    <row r="655" spans="1:9" ht="13.5" customHeight="1" x14ac:dyDescent="0.2">
      <c r="A655" s="55">
        <f t="shared" si="10"/>
        <v>5810</v>
      </c>
      <c r="B655" s="84">
        <v>58</v>
      </c>
      <c r="C655" s="84">
        <v>1304322</v>
      </c>
      <c r="D655" s="85" t="s">
        <v>166</v>
      </c>
      <c r="E655" s="84">
        <v>10</v>
      </c>
      <c r="F655" s="85" t="s">
        <v>187</v>
      </c>
      <c r="G655" s="85" t="s">
        <v>1881</v>
      </c>
      <c r="H655" s="85" t="s">
        <v>1882</v>
      </c>
      <c r="I655" s="85" t="s">
        <v>903</v>
      </c>
    </row>
    <row r="656" spans="1:9" ht="13.5" customHeight="1" x14ac:dyDescent="0.2">
      <c r="A656" s="55">
        <f t="shared" si="10"/>
        <v>5811</v>
      </c>
      <c r="B656" s="84">
        <v>58</v>
      </c>
      <c r="C656" s="84">
        <v>1304322</v>
      </c>
      <c r="D656" s="85" t="s">
        <v>166</v>
      </c>
      <c r="E656" s="84">
        <v>11</v>
      </c>
      <c r="F656" s="85" t="s">
        <v>207</v>
      </c>
      <c r="G656" s="85" t="s">
        <v>1883</v>
      </c>
      <c r="H656" s="85" t="s">
        <v>1884</v>
      </c>
      <c r="I656" s="85" t="s">
        <v>1875</v>
      </c>
    </row>
    <row r="657" spans="1:9" ht="13.5" customHeight="1" x14ac:dyDescent="0.2">
      <c r="A657" s="55">
        <f t="shared" si="10"/>
        <v>5812</v>
      </c>
      <c r="B657" s="84">
        <v>58</v>
      </c>
      <c r="C657" s="84">
        <v>1304322</v>
      </c>
      <c r="D657" s="85" t="s">
        <v>166</v>
      </c>
      <c r="E657" s="84">
        <v>12</v>
      </c>
      <c r="F657" s="85" t="s">
        <v>187</v>
      </c>
      <c r="G657" s="85" t="s">
        <v>1885</v>
      </c>
      <c r="H657" s="85" t="s">
        <v>1886</v>
      </c>
      <c r="I657" s="85" t="s">
        <v>1887</v>
      </c>
    </row>
    <row r="658" spans="1:9" ht="13.5" customHeight="1" x14ac:dyDescent="0.2">
      <c r="A658" s="55">
        <f t="shared" si="10"/>
        <v>5813</v>
      </c>
      <c r="B658" s="84">
        <v>58</v>
      </c>
      <c r="C658" s="84">
        <v>1304322</v>
      </c>
      <c r="D658" s="85" t="s">
        <v>166</v>
      </c>
      <c r="E658" s="84">
        <v>13</v>
      </c>
      <c r="F658" s="85" t="s">
        <v>187</v>
      </c>
      <c r="G658" s="85" t="s">
        <v>1888</v>
      </c>
      <c r="H658" s="85" t="s">
        <v>1889</v>
      </c>
      <c r="I658" s="85" t="s">
        <v>1890</v>
      </c>
    </row>
    <row r="659" spans="1:9" ht="13.5" customHeight="1" x14ac:dyDescent="0.2">
      <c r="A659" s="55">
        <f t="shared" si="10"/>
        <v>5901</v>
      </c>
      <c r="B659" s="84">
        <v>59</v>
      </c>
      <c r="C659" s="84">
        <v>1304806</v>
      </c>
      <c r="D659" s="85" t="s">
        <v>131</v>
      </c>
      <c r="E659" s="84">
        <v>1</v>
      </c>
      <c r="F659" s="85" t="s">
        <v>187</v>
      </c>
      <c r="G659" s="85" t="s">
        <v>188</v>
      </c>
      <c r="H659" s="85" t="s">
        <v>1891</v>
      </c>
      <c r="I659" s="85" t="s">
        <v>1892</v>
      </c>
    </row>
    <row r="660" spans="1:9" ht="13.5" customHeight="1" x14ac:dyDescent="0.2">
      <c r="A660" s="55">
        <f t="shared" si="10"/>
        <v>5902</v>
      </c>
      <c r="B660" s="84">
        <v>59</v>
      </c>
      <c r="C660" s="84">
        <v>1304806</v>
      </c>
      <c r="D660" s="85" t="s">
        <v>131</v>
      </c>
      <c r="E660" s="84">
        <v>2</v>
      </c>
      <c r="F660" s="85" t="s">
        <v>191</v>
      </c>
      <c r="G660" s="85" t="s">
        <v>1893</v>
      </c>
      <c r="H660" s="85" t="s">
        <v>1894</v>
      </c>
      <c r="I660" s="85" t="s">
        <v>1895</v>
      </c>
    </row>
    <row r="661" spans="1:9" ht="13.5" customHeight="1" x14ac:dyDescent="0.2">
      <c r="A661" s="55">
        <f t="shared" si="10"/>
        <v>5903</v>
      </c>
      <c r="B661" s="84">
        <v>59</v>
      </c>
      <c r="C661" s="84">
        <v>1304806</v>
      </c>
      <c r="D661" s="85" t="s">
        <v>131</v>
      </c>
      <c r="E661" s="84">
        <v>3</v>
      </c>
      <c r="F661" s="85" t="s">
        <v>191</v>
      </c>
      <c r="G661" s="85" t="s">
        <v>1896</v>
      </c>
      <c r="H661" s="85" t="s">
        <v>1897</v>
      </c>
      <c r="I661" s="85" t="s">
        <v>1898</v>
      </c>
    </row>
    <row r="662" spans="1:9" ht="13.5" customHeight="1" x14ac:dyDescent="0.2">
      <c r="A662" s="55">
        <f t="shared" si="10"/>
        <v>5904</v>
      </c>
      <c r="B662" s="84">
        <v>59</v>
      </c>
      <c r="C662" s="84">
        <v>1304806</v>
      </c>
      <c r="D662" s="85" t="s">
        <v>131</v>
      </c>
      <c r="E662" s="84">
        <v>4</v>
      </c>
      <c r="F662" s="85" t="s">
        <v>207</v>
      </c>
      <c r="G662" s="85" t="s">
        <v>1899</v>
      </c>
      <c r="H662" s="85" t="s">
        <v>1900</v>
      </c>
      <c r="I662" s="85" t="s">
        <v>1901</v>
      </c>
    </row>
    <row r="663" spans="1:9" ht="13.5" customHeight="1" x14ac:dyDescent="0.2">
      <c r="A663" s="55">
        <f t="shared" si="10"/>
        <v>5905</v>
      </c>
      <c r="B663" s="84">
        <v>59</v>
      </c>
      <c r="C663" s="84">
        <v>1304806</v>
      </c>
      <c r="D663" s="85" t="s">
        <v>131</v>
      </c>
      <c r="E663" s="84">
        <v>5</v>
      </c>
      <c r="F663" s="85" t="s">
        <v>197</v>
      </c>
      <c r="G663" s="85" t="s">
        <v>1902</v>
      </c>
      <c r="H663" s="85" t="s">
        <v>1903</v>
      </c>
      <c r="I663" s="85" t="s">
        <v>1904</v>
      </c>
    </row>
    <row r="664" spans="1:9" ht="13.5" customHeight="1" x14ac:dyDescent="0.2">
      <c r="A664" s="55">
        <f t="shared" si="10"/>
        <v>5906</v>
      </c>
      <c r="B664" s="84">
        <v>59</v>
      </c>
      <c r="C664" s="84">
        <v>1304806</v>
      </c>
      <c r="D664" s="85" t="s">
        <v>131</v>
      </c>
      <c r="E664" s="84">
        <v>6</v>
      </c>
      <c r="F664" s="85" t="s">
        <v>191</v>
      </c>
      <c r="G664" s="85" t="s">
        <v>1905</v>
      </c>
      <c r="H664" s="85" t="s">
        <v>1906</v>
      </c>
      <c r="I664" s="85" t="s">
        <v>1907</v>
      </c>
    </row>
    <row r="665" spans="1:9" ht="13.5" customHeight="1" x14ac:dyDescent="0.2">
      <c r="A665" s="55">
        <f t="shared" si="10"/>
        <v>5907</v>
      </c>
      <c r="B665" s="84">
        <v>59</v>
      </c>
      <c r="C665" s="84">
        <v>1304806</v>
      </c>
      <c r="D665" s="85" t="s">
        <v>131</v>
      </c>
      <c r="E665" s="84">
        <v>7</v>
      </c>
      <c r="F665" s="85" t="s">
        <v>187</v>
      </c>
      <c r="G665" s="85" t="s">
        <v>1908</v>
      </c>
      <c r="H665" s="85" t="s">
        <v>1909</v>
      </c>
      <c r="I665" s="85" t="s">
        <v>946</v>
      </c>
    </row>
    <row r="666" spans="1:9" ht="13.5" customHeight="1" x14ac:dyDescent="0.2">
      <c r="A666" s="55">
        <f t="shared" si="10"/>
        <v>5908</v>
      </c>
      <c r="B666" s="84">
        <v>59</v>
      </c>
      <c r="C666" s="84">
        <v>1304806</v>
      </c>
      <c r="D666" s="85" t="s">
        <v>131</v>
      </c>
      <c r="E666" s="84">
        <v>8</v>
      </c>
      <c r="F666" s="85" t="s">
        <v>207</v>
      </c>
      <c r="G666" s="85" t="s">
        <v>1896</v>
      </c>
      <c r="H666" s="85" t="s">
        <v>1910</v>
      </c>
      <c r="I666" s="85" t="s">
        <v>1898</v>
      </c>
    </row>
    <row r="667" spans="1:9" ht="13.5" customHeight="1" x14ac:dyDescent="0.2">
      <c r="A667" s="55">
        <f t="shared" si="10"/>
        <v>5909</v>
      </c>
      <c r="B667" s="84">
        <v>59</v>
      </c>
      <c r="C667" s="84">
        <v>1304806</v>
      </c>
      <c r="D667" s="85" t="s">
        <v>131</v>
      </c>
      <c r="E667" s="84">
        <v>9</v>
      </c>
      <c r="F667" s="85" t="s">
        <v>187</v>
      </c>
      <c r="G667" s="85" t="s">
        <v>1911</v>
      </c>
      <c r="H667" s="85" t="s">
        <v>1912</v>
      </c>
      <c r="I667" s="85" t="s">
        <v>946</v>
      </c>
    </row>
    <row r="668" spans="1:9" ht="13.5" customHeight="1" x14ac:dyDescent="0.2">
      <c r="A668" s="55">
        <f t="shared" si="10"/>
        <v>5910</v>
      </c>
      <c r="B668" s="84">
        <v>59</v>
      </c>
      <c r="C668" s="84">
        <v>1304806</v>
      </c>
      <c r="D668" s="85" t="s">
        <v>131</v>
      </c>
      <c r="E668" s="84">
        <v>10</v>
      </c>
      <c r="F668" s="85" t="s">
        <v>197</v>
      </c>
      <c r="G668" s="85" t="s">
        <v>1913</v>
      </c>
      <c r="H668" s="85" t="s">
        <v>1914</v>
      </c>
      <c r="I668" s="85" t="s">
        <v>936</v>
      </c>
    </row>
    <row r="669" spans="1:9" ht="13.5" customHeight="1" x14ac:dyDescent="0.2">
      <c r="A669" s="55">
        <f t="shared" si="10"/>
        <v>5911</v>
      </c>
      <c r="B669" s="84">
        <v>59</v>
      </c>
      <c r="C669" s="84">
        <v>1304806</v>
      </c>
      <c r="D669" s="85" t="s">
        <v>131</v>
      </c>
      <c r="E669" s="84">
        <v>11</v>
      </c>
      <c r="F669" s="85" t="s">
        <v>197</v>
      </c>
      <c r="G669" s="85" t="s">
        <v>1905</v>
      </c>
      <c r="H669" s="85" t="s">
        <v>1915</v>
      </c>
      <c r="I669" s="85" t="s">
        <v>1907</v>
      </c>
    </row>
    <row r="670" spans="1:9" ht="13.5" customHeight="1" x14ac:dyDescent="0.2">
      <c r="A670" s="55">
        <f t="shared" si="10"/>
        <v>6001</v>
      </c>
      <c r="B670" s="84">
        <v>60</v>
      </c>
      <c r="C670" s="84">
        <v>1304945</v>
      </c>
      <c r="D670" s="85" t="s">
        <v>146</v>
      </c>
      <c r="E670" s="84">
        <v>1</v>
      </c>
      <c r="F670" s="85" t="s">
        <v>187</v>
      </c>
      <c r="G670" s="85" t="s">
        <v>188</v>
      </c>
      <c r="H670" s="85" t="s">
        <v>1916</v>
      </c>
      <c r="I670" s="85" t="s">
        <v>519</v>
      </c>
    </row>
    <row r="671" spans="1:9" ht="13.5" customHeight="1" x14ac:dyDescent="0.2">
      <c r="A671" s="55">
        <f t="shared" si="10"/>
        <v>6002</v>
      </c>
      <c r="B671" s="84">
        <v>60</v>
      </c>
      <c r="C671" s="84">
        <v>1304945</v>
      </c>
      <c r="D671" s="85" t="s">
        <v>146</v>
      </c>
      <c r="E671" s="84">
        <v>2</v>
      </c>
      <c r="F671" s="85" t="s">
        <v>187</v>
      </c>
      <c r="G671" s="85" t="s">
        <v>1917</v>
      </c>
      <c r="H671" s="85" t="s">
        <v>1918</v>
      </c>
      <c r="I671" s="85" t="s">
        <v>1919</v>
      </c>
    </row>
    <row r="672" spans="1:9" ht="13.5" customHeight="1" x14ac:dyDescent="0.2">
      <c r="A672" s="55">
        <f t="shared" si="10"/>
        <v>6003</v>
      </c>
      <c r="B672" s="84">
        <v>60</v>
      </c>
      <c r="C672" s="84">
        <v>1304945</v>
      </c>
      <c r="D672" s="85" t="s">
        <v>146</v>
      </c>
      <c r="E672" s="84">
        <v>3</v>
      </c>
      <c r="F672" s="85" t="s">
        <v>191</v>
      </c>
      <c r="G672" s="85" t="s">
        <v>1920</v>
      </c>
      <c r="H672" s="85" t="s">
        <v>1921</v>
      </c>
      <c r="I672" s="85" t="s">
        <v>1922</v>
      </c>
    </row>
    <row r="673" spans="1:9" ht="13.5" customHeight="1" x14ac:dyDescent="0.2">
      <c r="A673" s="55">
        <f t="shared" si="10"/>
        <v>6004</v>
      </c>
      <c r="B673" s="84">
        <v>60</v>
      </c>
      <c r="C673" s="84">
        <v>1304945</v>
      </c>
      <c r="D673" s="85" t="s">
        <v>146</v>
      </c>
      <c r="E673" s="84">
        <v>4</v>
      </c>
      <c r="F673" s="85" t="s">
        <v>191</v>
      </c>
      <c r="G673" s="85" t="s">
        <v>1923</v>
      </c>
      <c r="H673" s="85" t="s">
        <v>1924</v>
      </c>
      <c r="I673" s="85" t="s">
        <v>1925</v>
      </c>
    </row>
    <row r="674" spans="1:9" ht="13.5" customHeight="1" x14ac:dyDescent="0.2">
      <c r="A674" s="55">
        <f t="shared" si="10"/>
        <v>6005</v>
      </c>
      <c r="B674" s="84">
        <v>60</v>
      </c>
      <c r="C674" s="84">
        <v>1304945</v>
      </c>
      <c r="D674" s="85" t="s">
        <v>146</v>
      </c>
      <c r="E674" s="84">
        <v>5</v>
      </c>
      <c r="F674" s="85" t="s">
        <v>191</v>
      </c>
      <c r="G674" s="85" t="s">
        <v>1926</v>
      </c>
      <c r="H674" s="85" t="s">
        <v>1927</v>
      </c>
      <c r="I674" s="85" t="s">
        <v>1928</v>
      </c>
    </row>
    <row r="675" spans="1:9" ht="13.5" customHeight="1" x14ac:dyDescent="0.2">
      <c r="A675" s="55">
        <f t="shared" si="10"/>
        <v>6006</v>
      </c>
      <c r="B675" s="84">
        <v>60</v>
      </c>
      <c r="C675" s="84">
        <v>1304945</v>
      </c>
      <c r="D675" s="85" t="s">
        <v>146</v>
      </c>
      <c r="E675" s="84">
        <v>6</v>
      </c>
      <c r="F675" s="85" t="s">
        <v>191</v>
      </c>
      <c r="G675" s="85" t="s">
        <v>1929</v>
      </c>
      <c r="H675" s="85" t="s">
        <v>1930</v>
      </c>
      <c r="I675" s="85" t="s">
        <v>1931</v>
      </c>
    </row>
    <row r="676" spans="1:9" ht="13.5" customHeight="1" x14ac:dyDescent="0.2">
      <c r="A676" s="55">
        <f t="shared" si="10"/>
        <v>6007</v>
      </c>
      <c r="B676" s="84">
        <v>60</v>
      </c>
      <c r="C676" s="84">
        <v>1304945</v>
      </c>
      <c r="D676" s="85" t="s">
        <v>146</v>
      </c>
      <c r="E676" s="84">
        <v>7</v>
      </c>
      <c r="F676" s="85" t="s">
        <v>191</v>
      </c>
      <c r="G676" s="85" t="s">
        <v>620</v>
      </c>
      <c r="H676" s="85" t="s">
        <v>1932</v>
      </c>
      <c r="I676" s="85" t="s">
        <v>1766</v>
      </c>
    </row>
    <row r="677" spans="1:9" ht="13.5" customHeight="1" x14ac:dyDescent="0.2">
      <c r="A677" s="55">
        <f t="shared" si="10"/>
        <v>6008</v>
      </c>
      <c r="B677" s="84">
        <v>60</v>
      </c>
      <c r="C677" s="84">
        <v>1304945</v>
      </c>
      <c r="D677" s="85" t="s">
        <v>146</v>
      </c>
      <c r="E677" s="84">
        <v>8</v>
      </c>
      <c r="F677" s="85" t="s">
        <v>191</v>
      </c>
      <c r="G677" s="85" t="s">
        <v>1933</v>
      </c>
      <c r="H677" s="85" t="s">
        <v>1934</v>
      </c>
      <c r="I677" s="85" t="s">
        <v>1766</v>
      </c>
    </row>
    <row r="678" spans="1:9" ht="13.5" customHeight="1" x14ac:dyDescent="0.2">
      <c r="A678" s="55">
        <f t="shared" si="10"/>
        <v>6009</v>
      </c>
      <c r="B678" s="84">
        <v>60</v>
      </c>
      <c r="C678" s="84">
        <v>1304945</v>
      </c>
      <c r="D678" s="85" t="s">
        <v>146</v>
      </c>
      <c r="E678" s="84">
        <v>9</v>
      </c>
      <c r="F678" s="85" t="s">
        <v>191</v>
      </c>
      <c r="G678" s="85" t="s">
        <v>1935</v>
      </c>
      <c r="H678" s="85" t="s">
        <v>1936</v>
      </c>
      <c r="I678" s="85" t="s">
        <v>1937</v>
      </c>
    </row>
    <row r="679" spans="1:9" ht="13.5" customHeight="1" x14ac:dyDescent="0.2">
      <c r="A679" s="55">
        <f t="shared" si="10"/>
        <v>6010</v>
      </c>
      <c r="B679" s="84">
        <v>60</v>
      </c>
      <c r="C679" s="84">
        <v>1304945</v>
      </c>
      <c r="D679" s="85" t="s">
        <v>146</v>
      </c>
      <c r="E679" s="84">
        <v>10</v>
      </c>
      <c r="F679" s="85" t="s">
        <v>191</v>
      </c>
      <c r="G679" s="85" t="s">
        <v>1938</v>
      </c>
      <c r="H679" s="85" t="s">
        <v>1939</v>
      </c>
      <c r="I679" s="85" t="s">
        <v>1940</v>
      </c>
    </row>
    <row r="680" spans="1:9" ht="13.5" customHeight="1" x14ac:dyDescent="0.2">
      <c r="A680" s="55">
        <f t="shared" si="10"/>
        <v>6011</v>
      </c>
      <c r="B680" s="84">
        <v>60</v>
      </c>
      <c r="C680" s="84">
        <v>1304945</v>
      </c>
      <c r="D680" s="85" t="s">
        <v>146</v>
      </c>
      <c r="E680" s="84">
        <v>11</v>
      </c>
      <c r="F680" s="85" t="s">
        <v>191</v>
      </c>
      <c r="G680" s="85" t="s">
        <v>1941</v>
      </c>
      <c r="H680" s="85" t="s">
        <v>1942</v>
      </c>
      <c r="I680" s="85" t="s">
        <v>1943</v>
      </c>
    </row>
    <row r="681" spans="1:9" ht="13.5" customHeight="1" x14ac:dyDescent="0.2">
      <c r="A681" s="55">
        <f t="shared" si="10"/>
        <v>6012</v>
      </c>
      <c r="B681" s="84">
        <v>60</v>
      </c>
      <c r="C681" s="84">
        <v>1304945</v>
      </c>
      <c r="D681" s="85" t="s">
        <v>146</v>
      </c>
      <c r="E681" s="84">
        <v>12</v>
      </c>
      <c r="F681" s="85" t="s">
        <v>207</v>
      </c>
      <c r="G681" s="85" t="s">
        <v>629</v>
      </c>
      <c r="H681" s="85" t="s">
        <v>1944</v>
      </c>
      <c r="I681" s="85" t="s">
        <v>1945</v>
      </c>
    </row>
    <row r="682" spans="1:9" ht="13.5" customHeight="1" x14ac:dyDescent="0.2">
      <c r="A682" s="55">
        <f t="shared" si="10"/>
        <v>6013</v>
      </c>
      <c r="B682" s="84">
        <v>60</v>
      </c>
      <c r="C682" s="84">
        <v>1304945</v>
      </c>
      <c r="D682" s="85" t="s">
        <v>146</v>
      </c>
      <c r="E682" s="84">
        <v>13</v>
      </c>
      <c r="F682" s="85" t="s">
        <v>207</v>
      </c>
      <c r="G682" s="85" t="s">
        <v>874</v>
      </c>
      <c r="H682" s="85" t="s">
        <v>1946</v>
      </c>
      <c r="I682" s="85" t="s">
        <v>1947</v>
      </c>
    </row>
    <row r="683" spans="1:9" ht="13.5" customHeight="1" x14ac:dyDescent="0.2">
      <c r="A683" s="55">
        <f t="shared" si="10"/>
        <v>6014</v>
      </c>
      <c r="B683" s="84">
        <v>60</v>
      </c>
      <c r="C683" s="84">
        <v>1304945</v>
      </c>
      <c r="D683" s="85" t="s">
        <v>146</v>
      </c>
      <c r="E683" s="84">
        <v>14</v>
      </c>
      <c r="F683" s="85" t="s">
        <v>197</v>
      </c>
      <c r="G683" s="85" t="s">
        <v>1948</v>
      </c>
      <c r="H683" s="85" t="s">
        <v>1949</v>
      </c>
      <c r="I683" s="85" t="s">
        <v>1950</v>
      </c>
    </row>
    <row r="684" spans="1:9" ht="13.5" customHeight="1" x14ac:dyDescent="0.2">
      <c r="A684" s="55">
        <f t="shared" si="10"/>
        <v>6015</v>
      </c>
      <c r="B684" s="84">
        <v>60</v>
      </c>
      <c r="C684" s="84">
        <v>1304945</v>
      </c>
      <c r="D684" s="85" t="s">
        <v>146</v>
      </c>
      <c r="E684" s="84">
        <v>15</v>
      </c>
      <c r="F684" s="85" t="s">
        <v>207</v>
      </c>
      <c r="G684" s="85" t="s">
        <v>1951</v>
      </c>
      <c r="H684" s="85" t="s">
        <v>1952</v>
      </c>
      <c r="I684" s="85" t="s">
        <v>1953</v>
      </c>
    </row>
    <row r="685" spans="1:9" ht="13.5" customHeight="1" x14ac:dyDescent="0.2">
      <c r="A685" s="55">
        <f t="shared" si="10"/>
        <v>6016</v>
      </c>
      <c r="B685" s="84">
        <v>60</v>
      </c>
      <c r="C685" s="84">
        <v>1304945</v>
      </c>
      <c r="D685" s="85" t="s">
        <v>146</v>
      </c>
      <c r="E685" s="84">
        <v>16</v>
      </c>
      <c r="F685" s="85" t="s">
        <v>207</v>
      </c>
      <c r="G685" s="85" t="s">
        <v>1954</v>
      </c>
      <c r="H685" s="85" t="s">
        <v>1955</v>
      </c>
      <c r="I685" s="85" t="s">
        <v>1956</v>
      </c>
    </row>
    <row r="686" spans="1:9" ht="13.5" customHeight="1" x14ac:dyDescent="0.2">
      <c r="A686" s="55">
        <f t="shared" si="10"/>
        <v>6017</v>
      </c>
      <c r="B686" s="84">
        <v>60</v>
      </c>
      <c r="C686" s="84">
        <v>1304945</v>
      </c>
      <c r="D686" s="85" t="s">
        <v>146</v>
      </c>
      <c r="E686" s="84">
        <v>17</v>
      </c>
      <c r="F686" s="85" t="s">
        <v>191</v>
      </c>
      <c r="G686" s="85" t="s">
        <v>1957</v>
      </c>
      <c r="H686" s="85" t="s">
        <v>1958</v>
      </c>
      <c r="I686" s="85" t="s">
        <v>1959</v>
      </c>
    </row>
    <row r="687" spans="1:9" ht="13.5" customHeight="1" x14ac:dyDescent="0.2">
      <c r="A687" s="55">
        <f t="shared" si="10"/>
        <v>6018</v>
      </c>
      <c r="B687" s="84">
        <v>60</v>
      </c>
      <c r="C687" s="84">
        <v>1304945</v>
      </c>
      <c r="D687" s="85" t="s">
        <v>146</v>
      </c>
      <c r="E687" s="84">
        <v>18</v>
      </c>
      <c r="F687" s="85" t="s">
        <v>191</v>
      </c>
      <c r="G687" s="85" t="s">
        <v>1960</v>
      </c>
      <c r="H687" s="85" t="s">
        <v>1961</v>
      </c>
      <c r="I687" s="85" t="s">
        <v>1221</v>
      </c>
    </row>
    <row r="688" spans="1:9" ht="13.5" customHeight="1" x14ac:dyDescent="0.2">
      <c r="A688" s="55">
        <f t="shared" si="10"/>
        <v>6019</v>
      </c>
      <c r="B688" s="84">
        <v>60</v>
      </c>
      <c r="C688" s="84">
        <v>1304945</v>
      </c>
      <c r="D688" s="85" t="s">
        <v>146</v>
      </c>
      <c r="E688" s="84">
        <v>19</v>
      </c>
      <c r="F688" s="85" t="s">
        <v>191</v>
      </c>
      <c r="G688" s="85" t="s">
        <v>1962</v>
      </c>
      <c r="H688" s="85" t="s">
        <v>1958</v>
      </c>
      <c r="I688" s="85" t="s">
        <v>1963</v>
      </c>
    </row>
    <row r="689" spans="1:9" ht="13.5" customHeight="1" x14ac:dyDescent="0.2">
      <c r="A689" s="55">
        <f t="shared" si="10"/>
        <v>6020</v>
      </c>
      <c r="B689" s="84">
        <v>60</v>
      </c>
      <c r="C689" s="84">
        <v>1304945</v>
      </c>
      <c r="D689" s="85" t="s">
        <v>146</v>
      </c>
      <c r="E689" s="84">
        <v>20</v>
      </c>
      <c r="F689" s="85" t="s">
        <v>191</v>
      </c>
      <c r="G689" s="85" t="s">
        <v>1964</v>
      </c>
      <c r="H689" s="85" t="s">
        <v>1965</v>
      </c>
      <c r="I689" s="85" t="s">
        <v>1966</v>
      </c>
    </row>
    <row r="690" spans="1:9" ht="13.5" customHeight="1" x14ac:dyDescent="0.2">
      <c r="A690" s="55">
        <f t="shared" si="10"/>
        <v>6101</v>
      </c>
      <c r="B690" s="84">
        <v>61</v>
      </c>
      <c r="C690" s="84">
        <v>1306753</v>
      </c>
      <c r="D690" s="85" t="s">
        <v>125</v>
      </c>
      <c r="E690" s="84">
        <v>1</v>
      </c>
      <c r="F690" s="85" t="s">
        <v>187</v>
      </c>
      <c r="G690" s="85" t="s">
        <v>188</v>
      </c>
      <c r="H690" s="85" t="s">
        <v>1967</v>
      </c>
      <c r="I690" s="85" t="s">
        <v>1968</v>
      </c>
    </row>
    <row r="691" spans="1:9" ht="13.5" customHeight="1" x14ac:dyDescent="0.2">
      <c r="A691" s="55">
        <f t="shared" si="10"/>
        <v>6102</v>
      </c>
      <c r="B691" s="84">
        <v>61</v>
      </c>
      <c r="C691" s="84">
        <v>1306753</v>
      </c>
      <c r="D691" s="85" t="s">
        <v>125</v>
      </c>
      <c r="E691" s="84">
        <v>2</v>
      </c>
      <c r="F691" s="85" t="s">
        <v>191</v>
      </c>
      <c r="G691" s="85" t="s">
        <v>1969</v>
      </c>
      <c r="H691" s="85" t="s">
        <v>1970</v>
      </c>
      <c r="I691" s="85" t="s">
        <v>1971</v>
      </c>
    </row>
    <row r="692" spans="1:9" ht="13.5" customHeight="1" x14ac:dyDescent="0.2">
      <c r="A692" s="55">
        <f t="shared" si="10"/>
        <v>6103</v>
      </c>
      <c r="B692" s="84">
        <v>61</v>
      </c>
      <c r="C692" s="84">
        <v>1306753</v>
      </c>
      <c r="D692" s="85" t="s">
        <v>125</v>
      </c>
      <c r="E692" s="84">
        <v>3</v>
      </c>
      <c r="F692" s="85" t="s">
        <v>191</v>
      </c>
      <c r="G692" s="85" t="s">
        <v>1972</v>
      </c>
      <c r="H692" s="85" t="s">
        <v>1973</v>
      </c>
      <c r="I692" s="85" t="s">
        <v>1974</v>
      </c>
    </row>
    <row r="693" spans="1:9" ht="13.5" customHeight="1" x14ac:dyDescent="0.2">
      <c r="A693" s="55">
        <f t="shared" si="10"/>
        <v>6104</v>
      </c>
      <c r="B693" s="84">
        <v>61</v>
      </c>
      <c r="C693" s="84">
        <v>1306753</v>
      </c>
      <c r="D693" s="85" t="s">
        <v>125</v>
      </c>
      <c r="E693" s="84">
        <v>4</v>
      </c>
      <c r="F693" s="85" t="s">
        <v>207</v>
      </c>
      <c r="G693" s="85" t="s">
        <v>1975</v>
      </c>
      <c r="H693" s="85" t="s">
        <v>1976</v>
      </c>
      <c r="I693" s="85" t="s">
        <v>1968</v>
      </c>
    </row>
    <row r="694" spans="1:9" ht="13.5" customHeight="1" x14ac:dyDescent="0.2">
      <c r="A694" s="55">
        <f t="shared" si="10"/>
        <v>6105</v>
      </c>
      <c r="B694" s="84">
        <v>61</v>
      </c>
      <c r="C694" s="84">
        <v>1306753</v>
      </c>
      <c r="D694" s="85" t="s">
        <v>125</v>
      </c>
      <c r="E694" s="84">
        <v>5</v>
      </c>
      <c r="F694" s="85" t="s">
        <v>191</v>
      </c>
      <c r="G694" s="85" t="s">
        <v>1977</v>
      </c>
      <c r="H694" s="85" t="s">
        <v>1978</v>
      </c>
      <c r="I694" s="85" t="s">
        <v>1968</v>
      </c>
    </row>
    <row r="695" spans="1:9" ht="13.5" customHeight="1" x14ac:dyDescent="0.2">
      <c r="A695" s="55">
        <f t="shared" si="10"/>
        <v>6106</v>
      </c>
      <c r="B695" s="84">
        <v>61</v>
      </c>
      <c r="C695" s="84">
        <v>1306753</v>
      </c>
      <c r="D695" s="85" t="s">
        <v>125</v>
      </c>
      <c r="E695" s="84">
        <v>6</v>
      </c>
      <c r="F695" s="85" t="s">
        <v>207</v>
      </c>
      <c r="G695" s="85" t="s">
        <v>1979</v>
      </c>
      <c r="H695" s="85" t="s">
        <v>1980</v>
      </c>
      <c r="I695" s="85" t="s">
        <v>1968</v>
      </c>
    </row>
    <row r="696" spans="1:9" ht="13.5" customHeight="1" x14ac:dyDescent="0.2">
      <c r="A696" s="55">
        <f t="shared" si="10"/>
        <v>6107</v>
      </c>
      <c r="B696" s="84">
        <v>61</v>
      </c>
      <c r="C696" s="84">
        <v>1306753</v>
      </c>
      <c r="D696" s="85" t="s">
        <v>125</v>
      </c>
      <c r="E696" s="84">
        <v>7</v>
      </c>
      <c r="F696" s="85" t="s">
        <v>207</v>
      </c>
      <c r="G696" s="85" t="s">
        <v>1981</v>
      </c>
      <c r="H696" s="85" t="s">
        <v>1982</v>
      </c>
      <c r="I696" s="85" t="s">
        <v>1983</v>
      </c>
    </row>
    <row r="697" spans="1:9" ht="13.5" customHeight="1" x14ac:dyDescent="0.2">
      <c r="A697" s="55">
        <f t="shared" si="10"/>
        <v>6108</v>
      </c>
      <c r="B697" s="84">
        <v>61</v>
      </c>
      <c r="C697" s="84">
        <v>1306753</v>
      </c>
      <c r="D697" s="85" t="s">
        <v>125</v>
      </c>
      <c r="E697" s="84">
        <v>8</v>
      </c>
      <c r="F697" s="85" t="s">
        <v>207</v>
      </c>
      <c r="G697" s="85" t="s">
        <v>1984</v>
      </c>
      <c r="H697" s="85" t="s">
        <v>1985</v>
      </c>
      <c r="I697" s="85" t="s">
        <v>1968</v>
      </c>
    </row>
    <row r="698" spans="1:9" ht="13.5" customHeight="1" x14ac:dyDescent="0.2">
      <c r="A698" s="55">
        <f t="shared" si="10"/>
        <v>6109</v>
      </c>
      <c r="B698" s="84">
        <v>61</v>
      </c>
      <c r="C698" s="84">
        <v>1306753</v>
      </c>
      <c r="D698" s="85" t="s">
        <v>125</v>
      </c>
      <c r="E698" s="84">
        <v>9</v>
      </c>
      <c r="F698" s="85" t="s">
        <v>207</v>
      </c>
      <c r="G698" s="85" t="s">
        <v>1986</v>
      </c>
      <c r="H698" s="85" t="s">
        <v>1987</v>
      </c>
      <c r="I698" s="85" t="s">
        <v>1968</v>
      </c>
    </row>
    <row r="699" spans="1:9" ht="13.5" customHeight="1" x14ac:dyDescent="0.2">
      <c r="A699" s="55">
        <f t="shared" si="10"/>
        <v>6110</v>
      </c>
      <c r="B699" s="84">
        <v>61</v>
      </c>
      <c r="C699" s="84">
        <v>1306753</v>
      </c>
      <c r="D699" s="85" t="s">
        <v>125</v>
      </c>
      <c r="E699" s="84">
        <v>10</v>
      </c>
      <c r="F699" s="85" t="s">
        <v>207</v>
      </c>
      <c r="G699" s="85" t="s">
        <v>1988</v>
      </c>
      <c r="H699" s="85" t="s">
        <v>1989</v>
      </c>
      <c r="I699" s="85" t="s">
        <v>1990</v>
      </c>
    </row>
    <row r="700" spans="1:9" ht="13.5" customHeight="1" x14ac:dyDescent="0.2">
      <c r="A700" s="55">
        <f t="shared" si="10"/>
        <v>6111</v>
      </c>
      <c r="B700" s="84">
        <v>61</v>
      </c>
      <c r="C700" s="84">
        <v>1306753</v>
      </c>
      <c r="D700" s="85" t="s">
        <v>125</v>
      </c>
      <c r="E700" s="84">
        <v>11</v>
      </c>
      <c r="F700" s="85" t="s">
        <v>187</v>
      </c>
      <c r="G700" s="85" t="s">
        <v>1991</v>
      </c>
      <c r="H700" s="85" t="s">
        <v>1992</v>
      </c>
      <c r="I700" s="85" t="s">
        <v>1993</v>
      </c>
    </row>
    <row r="701" spans="1:9" ht="13.5" customHeight="1" x14ac:dyDescent="0.2">
      <c r="A701" s="55">
        <f t="shared" si="10"/>
        <v>6112</v>
      </c>
      <c r="B701" s="84">
        <v>61</v>
      </c>
      <c r="C701" s="84">
        <v>1306753</v>
      </c>
      <c r="D701" s="85" t="s">
        <v>125</v>
      </c>
      <c r="E701" s="84">
        <v>12</v>
      </c>
      <c r="F701" s="85" t="s">
        <v>197</v>
      </c>
      <c r="G701" s="85" t="s">
        <v>1994</v>
      </c>
      <c r="H701" s="85" t="s">
        <v>1995</v>
      </c>
      <c r="I701" s="85" t="s">
        <v>1968</v>
      </c>
    </row>
    <row r="702" spans="1:9" ht="13.5" customHeight="1" x14ac:dyDescent="0.2">
      <c r="A702" s="55">
        <f t="shared" si="10"/>
        <v>6201</v>
      </c>
      <c r="B702" s="84">
        <v>62</v>
      </c>
      <c r="C702" s="84">
        <v>1308930</v>
      </c>
      <c r="D702" s="85" t="s">
        <v>119</v>
      </c>
      <c r="E702" s="84">
        <v>1</v>
      </c>
      <c r="F702" s="85" t="s">
        <v>187</v>
      </c>
      <c r="G702" s="85" t="s">
        <v>188</v>
      </c>
      <c r="H702" s="85" t="s">
        <v>1996</v>
      </c>
      <c r="I702" s="85" t="s">
        <v>519</v>
      </c>
    </row>
    <row r="703" spans="1:9" ht="13.5" customHeight="1" x14ac:dyDescent="0.2">
      <c r="A703" s="55">
        <f t="shared" si="10"/>
        <v>6202</v>
      </c>
      <c r="B703" s="84">
        <v>62</v>
      </c>
      <c r="C703" s="84">
        <v>1308930</v>
      </c>
      <c r="D703" s="85" t="s">
        <v>119</v>
      </c>
      <c r="E703" s="84">
        <v>2</v>
      </c>
      <c r="F703" s="85" t="s">
        <v>191</v>
      </c>
      <c r="G703" s="85" t="s">
        <v>1997</v>
      </c>
      <c r="H703" s="85" t="s">
        <v>1998</v>
      </c>
      <c r="I703" s="85" t="s">
        <v>1999</v>
      </c>
    </row>
    <row r="704" spans="1:9" ht="13.5" customHeight="1" x14ac:dyDescent="0.2">
      <c r="A704" s="55">
        <f t="shared" si="10"/>
        <v>6203</v>
      </c>
      <c r="B704" s="84">
        <v>62</v>
      </c>
      <c r="C704" s="84">
        <v>1308930</v>
      </c>
      <c r="D704" s="85" t="s">
        <v>119</v>
      </c>
      <c r="E704" s="84">
        <v>3</v>
      </c>
      <c r="F704" s="85" t="s">
        <v>207</v>
      </c>
      <c r="G704" s="85" t="s">
        <v>2000</v>
      </c>
      <c r="H704" s="85" t="s">
        <v>2001</v>
      </c>
      <c r="I704" s="85" t="s">
        <v>2002</v>
      </c>
    </row>
    <row r="705" spans="1:9" ht="13.5" customHeight="1" x14ac:dyDescent="0.2">
      <c r="A705" s="55">
        <f t="shared" si="10"/>
        <v>6204</v>
      </c>
      <c r="B705" s="84">
        <v>62</v>
      </c>
      <c r="C705" s="84">
        <v>1308930</v>
      </c>
      <c r="D705" s="85" t="s">
        <v>119</v>
      </c>
      <c r="E705" s="84">
        <v>4</v>
      </c>
      <c r="F705" s="85" t="s">
        <v>207</v>
      </c>
      <c r="G705" s="85" t="s">
        <v>2003</v>
      </c>
      <c r="H705" s="85" t="s">
        <v>2004</v>
      </c>
      <c r="I705" s="85" t="s">
        <v>2005</v>
      </c>
    </row>
    <row r="706" spans="1:9" ht="13.5" customHeight="1" x14ac:dyDescent="0.2">
      <c r="A706" s="55">
        <f t="shared" si="10"/>
        <v>6205</v>
      </c>
      <c r="B706" s="84">
        <v>62</v>
      </c>
      <c r="C706" s="84">
        <v>1308930</v>
      </c>
      <c r="D706" s="85" t="s">
        <v>119</v>
      </c>
      <c r="E706" s="84">
        <v>5</v>
      </c>
      <c r="F706" s="85" t="s">
        <v>187</v>
      </c>
      <c r="G706" s="85" t="s">
        <v>2006</v>
      </c>
      <c r="H706" s="85" t="s">
        <v>2007</v>
      </c>
      <c r="I706" s="85" t="s">
        <v>582</v>
      </c>
    </row>
    <row r="707" spans="1:9" ht="13.5" customHeight="1" x14ac:dyDescent="0.2">
      <c r="A707" s="55">
        <f t="shared" si="10"/>
        <v>6206</v>
      </c>
      <c r="B707" s="84">
        <v>62</v>
      </c>
      <c r="C707" s="84">
        <v>1308930</v>
      </c>
      <c r="D707" s="85" t="s">
        <v>119</v>
      </c>
      <c r="E707" s="84">
        <v>6</v>
      </c>
      <c r="F707" s="85" t="s">
        <v>191</v>
      </c>
      <c r="G707" s="85" t="s">
        <v>874</v>
      </c>
      <c r="H707" s="85" t="s">
        <v>2008</v>
      </c>
      <c r="I707" s="85" t="s">
        <v>2009</v>
      </c>
    </row>
    <row r="708" spans="1:9" ht="13.5" customHeight="1" x14ac:dyDescent="0.2">
      <c r="A708" s="55">
        <f t="shared" ref="A708:A771" si="11">B708*100+E708</f>
        <v>6301</v>
      </c>
      <c r="B708" s="84">
        <v>63</v>
      </c>
      <c r="C708" s="84">
        <v>1308100</v>
      </c>
      <c r="D708" s="85" t="s">
        <v>167</v>
      </c>
      <c r="E708" s="84">
        <v>1</v>
      </c>
      <c r="F708" s="85" t="s">
        <v>187</v>
      </c>
      <c r="G708" s="85" t="s">
        <v>188</v>
      </c>
      <c r="H708" s="85" t="s">
        <v>2010</v>
      </c>
      <c r="I708" s="85" t="s">
        <v>2011</v>
      </c>
    </row>
    <row r="709" spans="1:9" ht="13.5" customHeight="1" x14ac:dyDescent="0.2">
      <c r="A709" s="55">
        <f t="shared" si="11"/>
        <v>6302</v>
      </c>
      <c r="B709" s="84">
        <v>63</v>
      </c>
      <c r="C709" s="84">
        <v>1308100</v>
      </c>
      <c r="D709" s="85" t="s">
        <v>167</v>
      </c>
      <c r="E709" s="84">
        <v>2</v>
      </c>
      <c r="F709" s="85" t="s">
        <v>191</v>
      </c>
      <c r="G709" s="85" t="s">
        <v>2012</v>
      </c>
      <c r="H709" s="85" t="s">
        <v>2013</v>
      </c>
      <c r="I709" s="85" t="s">
        <v>2014</v>
      </c>
    </row>
    <row r="710" spans="1:9" ht="13.5" customHeight="1" x14ac:dyDescent="0.2">
      <c r="A710" s="55">
        <f t="shared" si="11"/>
        <v>6303</v>
      </c>
      <c r="B710" s="84">
        <v>63</v>
      </c>
      <c r="C710" s="84">
        <v>1308100</v>
      </c>
      <c r="D710" s="85" t="s">
        <v>167</v>
      </c>
      <c r="E710" s="84">
        <v>3</v>
      </c>
      <c r="F710" s="85" t="s">
        <v>191</v>
      </c>
      <c r="G710" s="85" t="s">
        <v>2015</v>
      </c>
      <c r="H710" s="85" t="s">
        <v>2016</v>
      </c>
      <c r="I710" s="85" t="s">
        <v>2017</v>
      </c>
    </row>
    <row r="711" spans="1:9" ht="13.5" customHeight="1" x14ac:dyDescent="0.2">
      <c r="A711" s="55">
        <f t="shared" si="11"/>
        <v>6304</v>
      </c>
      <c r="B711" s="84">
        <v>63</v>
      </c>
      <c r="C711" s="84">
        <v>1308100</v>
      </c>
      <c r="D711" s="85" t="s">
        <v>167</v>
      </c>
      <c r="E711" s="84">
        <v>4</v>
      </c>
      <c r="F711" s="85" t="s">
        <v>191</v>
      </c>
      <c r="G711" s="85" t="s">
        <v>2018</v>
      </c>
      <c r="H711" s="85" t="s">
        <v>2016</v>
      </c>
      <c r="I711" s="85" t="s">
        <v>2019</v>
      </c>
    </row>
    <row r="712" spans="1:9" ht="13.5" customHeight="1" x14ac:dyDescent="0.2">
      <c r="A712" s="55">
        <f t="shared" si="11"/>
        <v>6305</v>
      </c>
      <c r="B712" s="84">
        <v>63</v>
      </c>
      <c r="C712" s="84">
        <v>1308100</v>
      </c>
      <c r="D712" s="85" t="s">
        <v>167</v>
      </c>
      <c r="E712" s="84">
        <v>5</v>
      </c>
      <c r="F712" s="85" t="s">
        <v>191</v>
      </c>
      <c r="G712" s="85" t="s">
        <v>2020</v>
      </c>
      <c r="H712" s="85" t="s">
        <v>2021</v>
      </c>
      <c r="I712" s="85" t="s">
        <v>2022</v>
      </c>
    </row>
    <row r="713" spans="1:9" ht="13.5" customHeight="1" x14ac:dyDescent="0.2">
      <c r="A713" s="55">
        <f t="shared" si="11"/>
        <v>6306</v>
      </c>
      <c r="B713" s="84">
        <v>63</v>
      </c>
      <c r="C713" s="84">
        <v>1308100</v>
      </c>
      <c r="D713" s="85" t="s">
        <v>167</v>
      </c>
      <c r="E713" s="84">
        <v>6</v>
      </c>
      <c r="F713" s="85" t="s">
        <v>191</v>
      </c>
      <c r="G713" s="85" t="s">
        <v>2023</v>
      </c>
      <c r="H713" s="85" t="s">
        <v>2024</v>
      </c>
      <c r="I713" s="85" t="s">
        <v>2025</v>
      </c>
    </row>
    <row r="714" spans="1:9" ht="13.5" customHeight="1" x14ac:dyDescent="0.2">
      <c r="A714" s="55">
        <f t="shared" si="11"/>
        <v>6307</v>
      </c>
      <c r="B714" s="84">
        <v>63</v>
      </c>
      <c r="C714" s="84">
        <v>1308100</v>
      </c>
      <c r="D714" s="85" t="s">
        <v>167</v>
      </c>
      <c r="E714" s="84">
        <v>7</v>
      </c>
      <c r="F714" s="85" t="s">
        <v>207</v>
      </c>
      <c r="G714" s="85" t="s">
        <v>456</v>
      </c>
      <c r="H714" s="85" t="s">
        <v>2026</v>
      </c>
      <c r="I714" s="85" t="s">
        <v>2027</v>
      </c>
    </row>
    <row r="715" spans="1:9" ht="13.5" customHeight="1" x14ac:dyDescent="0.2">
      <c r="A715" s="55">
        <f t="shared" si="11"/>
        <v>6308</v>
      </c>
      <c r="B715" s="84">
        <v>63</v>
      </c>
      <c r="C715" s="84">
        <v>1308100</v>
      </c>
      <c r="D715" s="85" t="s">
        <v>167</v>
      </c>
      <c r="E715" s="84">
        <v>8</v>
      </c>
      <c r="F715" s="85" t="s">
        <v>207</v>
      </c>
      <c r="G715" s="85" t="s">
        <v>2028</v>
      </c>
      <c r="H715" s="85" t="s">
        <v>2029</v>
      </c>
      <c r="I715" s="85" t="s">
        <v>269</v>
      </c>
    </row>
    <row r="716" spans="1:9" ht="13.5" customHeight="1" x14ac:dyDescent="0.2">
      <c r="A716" s="55">
        <f t="shared" si="11"/>
        <v>6309</v>
      </c>
      <c r="B716" s="84">
        <v>63</v>
      </c>
      <c r="C716" s="84">
        <v>1308100</v>
      </c>
      <c r="D716" s="85" t="s">
        <v>167</v>
      </c>
      <c r="E716" s="84">
        <v>9</v>
      </c>
      <c r="F716" s="85" t="s">
        <v>207</v>
      </c>
      <c r="G716" s="85" t="s">
        <v>2030</v>
      </c>
      <c r="H716" s="85" t="s">
        <v>2031</v>
      </c>
      <c r="I716" s="85" t="s">
        <v>2032</v>
      </c>
    </row>
    <row r="717" spans="1:9" ht="13.5" customHeight="1" x14ac:dyDescent="0.2">
      <c r="A717" s="55">
        <f t="shared" si="11"/>
        <v>6401</v>
      </c>
      <c r="B717" s="84">
        <v>64</v>
      </c>
      <c r="C717" s="84">
        <v>1312346</v>
      </c>
      <c r="D717" s="85" t="s">
        <v>133</v>
      </c>
      <c r="E717" s="84">
        <v>1</v>
      </c>
      <c r="F717" s="85" t="s">
        <v>187</v>
      </c>
      <c r="G717" s="85" t="s">
        <v>188</v>
      </c>
      <c r="H717" s="85" t="s">
        <v>2033</v>
      </c>
      <c r="I717" s="85" t="s">
        <v>2034</v>
      </c>
    </row>
    <row r="718" spans="1:9" ht="13.5" customHeight="1" x14ac:dyDescent="0.2">
      <c r="A718" s="55">
        <f t="shared" si="11"/>
        <v>6402</v>
      </c>
      <c r="B718" s="84">
        <v>64</v>
      </c>
      <c r="C718" s="84">
        <v>1312346</v>
      </c>
      <c r="D718" s="85" t="s">
        <v>133</v>
      </c>
      <c r="E718" s="84">
        <v>2</v>
      </c>
      <c r="F718" s="85" t="s">
        <v>191</v>
      </c>
      <c r="G718" s="85" t="s">
        <v>2035</v>
      </c>
      <c r="H718" s="85" t="s">
        <v>2036</v>
      </c>
      <c r="I718" s="85" t="s">
        <v>2037</v>
      </c>
    </row>
    <row r="719" spans="1:9" ht="13.5" customHeight="1" x14ac:dyDescent="0.2">
      <c r="A719" s="55">
        <f t="shared" si="11"/>
        <v>6403</v>
      </c>
      <c r="B719" s="84">
        <v>64</v>
      </c>
      <c r="C719" s="84">
        <v>1312346</v>
      </c>
      <c r="D719" s="85" t="s">
        <v>133</v>
      </c>
      <c r="E719" s="84">
        <v>3</v>
      </c>
      <c r="F719" s="85" t="s">
        <v>191</v>
      </c>
      <c r="G719" s="85" t="s">
        <v>2038</v>
      </c>
      <c r="H719" s="85" t="s">
        <v>2039</v>
      </c>
      <c r="I719" s="85" t="s">
        <v>2040</v>
      </c>
    </row>
    <row r="720" spans="1:9" ht="13.5" customHeight="1" x14ac:dyDescent="0.2">
      <c r="A720" s="55">
        <f t="shared" si="11"/>
        <v>6404</v>
      </c>
      <c r="B720" s="84">
        <v>64</v>
      </c>
      <c r="C720" s="84">
        <v>1312346</v>
      </c>
      <c r="D720" s="85" t="s">
        <v>133</v>
      </c>
      <c r="E720" s="84">
        <v>4</v>
      </c>
      <c r="F720" s="85" t="s">
        <v>191</v>
      </c>
      <c r="G720" s="85" t="s">
        <v>2041</v>
      </c>
      <c r="H720" s="85" t="s">
        <v>2042</v>
      </c>
      <c r="I720" s="85" t="s">
        <v>2043</v>
      </c>
    </row>
    <row r="721" spans="1:9" ht="13.5" customHeight="1" x14ac:dyDescent="0.2">
      <c r="A721" s="55">
        <f t="shared" si="11"/>
        <v>6405</v>
      </c>
      <c r="B721" s="84">
        <v>64</v>
      </c>
      <c r="C721" s="84">
        <v>1312346</v>
      </c>
      <c r="D721" s="85" t="s">
        <v>133</v>
      </c>
      <c r="E721" s="84">
        <v>5</v>
      </c>
      <c r="F721" s="85" t="s">
        <v>191</v>
      </c>
      <c r="G721" s="85" t="s">
        <v>2044</v>
      </c>
      <c r="H721" s="85" t="s">
        <v>2045</v>
      </c>
      <c r="I721" s="85" t="s">
        <v>2046</v>
      </c>
    </row>
    <row r="722" spans="1:9" ht="13.5" customHeight="1" x14ac:dyDescent="0.2">
      <c r="A722" s="55">
        <f t="shared" si="11"/>
        <v>6406</v>
      </c>
      <c r="B722" s="84">
        <v>64</v>
      </c>
      <c r="C722" s="84">
        <v>1312346</v>
      </c>
      <c r="D722" s="85" t="s">
        <v>133</v>
      </c>
      <c r="E722" s="84">
        <v>6</v>
      </c>
      <c r="F722" s="85" t="s">
        <v>191</v>
      </c>
      <c r="G722" s="85" t="s">
        <v>874</v>
      </c>
      <c r="H722" s="85" t="s">
        <v>2047</v>
      </c>
      <c r="I722" s="85" t="s">
        <v>2048</v>
      </c>
    </row>
    <row r="723" spans="1:9" ht="13.5" customHeight="1" x14ac:dyDescent="0.2">
      <c r="A723" s="55">
        <f t="shared" si="11"/>
        <v>6407</v>
      </c>
      <c r="B723" s="84">
        <v>64</v>
      </c>
      <c r="C723" s="84">
        <v>1312346</v>
      </c>
      <c r="D723" s="85" t="s">
        <v>133</v>
      </c>
      <c r="E723" s="84">
        <v>7</v>
      </c>
      <c r="F723" s="85" t="s">
        <v>197</v>
      </c>
      <c r="G723" s="85" t="s">
        <v>2049</v>
      </c>
      <c r="H723" s="85" t="s">
        <v>2050</v>
      </c>
      <c r="I723" s="85" t="s">
        <v>269</v>
      </c>
    </row>
    <row r="724" spans="1:9" ht="13.5" customHeight="1" x14ac:dyDescent="0.2">
      <c r="A724" s="55">
        <f t="shared" si="11"/>
        <v>6501</v>
      </c>
      <c r="B724" s="84">
        <v>65</v>
      </c>
      <c r="C724" s="84">
        <v>1312811</v>
      </c>
      <c r="D724" s="85" t="s">
        <v>144</v>
      </c>
      <c r="E724" s="84">
        <v>1</v>
      </c>
      <c r="F724" s="85" t="s">
        <v>187</v>
      </c>
      <c r="G724" s="85" t="s">
        <v>188</v>
      </c>
      <c r="H724" s="85" t="s">
        <v>2051</v>
      </c>
      <c r="I724" s="85" t="s">
        <v>519</v>
      </c>
    </row>
    <row r="725" spans="1:9" ht="13.5" customHeight="1" x14ac:dyDescent="0.2">
      <c r="A725" s="55">
        <f t="shared" si="11"/>
        <v>6502</v>
      </c>
      <c r="B725" s="84">
        <v>65</v>
      </c>
      <c r="C725" s="84">
        <v>1312811</v>
      </c>
      <c r="D725" s="85" t="s">
        <v>144</v>
      </c>
      <c r="E725" s="84">
        <v>2</v>
      </c>
      <c r="F725" s="85" t="s">
        <v>191</v>
      </c>
      <c r="G725" s="85" t="s">
        <v>2052</v>
      </c>
      <c r="H725" s="85" t="s">
        <v>2053</v>
      </c>
      <c r="I725" s="85" t="s">
        <v>1766</v>
      </c>
    </row>
    <row r="726" spans="1:9" ht="13.5" customHeight="1" x14ac:dyDescent="0.2">
      <c r="A726" s="55">
        <f t="shared" si="11"/>
        <v>6503</v>
      </c>
      <c r="B726" s="84">
        <v>65</v>
      </c>
      <c r="C726" s="84">
        <v>1312811</v>
      </c>
      <c r="D726" s="85" t="s">
        <v>144</v>
      </c>
      <c r="E726" s="84">
        <v>3</v>
      </c>
      <c r="F726" s="85" t="s">
        <v>191</v>
      </c>
      <c r="G726" s="85" t="s">
        <v>2054</v>
      </c>
      <c r="H726" s="85" t="s">
        <v>2055</v>
      </c>
      <c r="I726" s="85" t="s">
        <v>1582</v>
      </c>
    </row>
    <row r="727" spans="1:9" ht="13.5" customHeight="1" x14ac:dyDescent="0.2">
      <c r="A727" s="55">
        <f t="shared" si="11"/>
        <v>6504</v>
      </c>
      <c r="B727" s="84">
        <v>65</v>
      </c>
      <c r="C727" s="84">
        <v>1312811</v>
      </c>
      <c r="D727" s="85" t="s">
        <v>144</v>
      </c>
      <c r="E727" s="84">
        <v>4</v>
      </c>
      <c r="F727" s="85" t="s">
        <v>191</v>
      </c>
      <c r="G727" s="85" t="s">
        <v>2056</v>
      </c>
      <c r="H727" s="85" t="s">
        <v>2057</v>
      </c>
      <c r="I727" s="85" t="s">
        <v>965</v>
      </c>
    </row>
    <row r="728" spans="1:9" ht="13.5" customHeight="1" x14ac:dyDescent="0.2">
      <c r="A728" s="55">
        <f t="shared" si="11"/>
        <v>6505</v>
      </c>
      <c r="B728" s="84">
        <v>65</v>
      </c>
      <c r="C728" s="84">
        <v>1312811</v>
      </c>
      <c r="D728" s="85" t="s">
        <v>144</v>
      </c>
      <c r="E728" s="84">
        <v>5</v>
      </c>
      <c r="F728" s="85" t="s">
        <v>191</v>
      </c>
      <c r="G728" s="85" t="s">
        <v>2058</v>
      </c>
      <c r="H728" s="85" t="s">
        <v>2059</v>
      </c>
      <c r="I728" s="85" t="s">
        <v>582</v>
      </c>
    </row>
    <row r="729" spans="1:9" ht="13.5" customHeight="1" x14ac:dyDescent="0.2">
      <c r="A729" s="55">
        <f t="shared" si="11"/>
        <v>6506</v>
      </c>
      <c r="B729" s="84">
        <v>65</v>
      </c>
      <c r="C729" s="84">
        <v>1312811</v>
      </c>
      <c r="D729" s="85" t="s">
        <v>144</v>
      </c>
      <c r="E729" s="84">
        <v>6</v>
      </c>
      <c r="F729" s="85" t="s">
        <v>207</v>
      </c>
      <c r="G729" s="85" t="s">
        <v>2060</v>
      </c>
      <c r="H729" s="85" t="s">
        <v>2061</v>
      </c>
      <c r="I729" s="85" t="s">
        <v>1582</v>
      </c>
    </row>
    <row r="730" spans="1:9" ht="13.5" customHeight="1" x14ac:dyDescent="0.2">
      <c r="A730" s="55">
        <f t="shared" si="11"/>
        <v>6507</v>
      </c>
      <c r="B730" s="84">
        <v>65</v>
      </c>
      <c r="C730" s="84">
        <v>1312811</v>
      </c>
      <c r="D730" s="85" t="s">
        <v>144</v>
      </c>
      <c r="E730" s="84">
        <v>7</v>
      </c>
      <c r="F730" s="85" t="s">
        <v>207</v>
      </c>
      <c r="G730" s="85" t="s">
        <v>2062</v>
      </c>
      <c r="H730" s="85" t="s">
        <v>2063</v>
      </c>
      <c r="I730" s="85" t="s">
        <v>1582</v>
      </c>
    </row>
    <row r="731" spans="1:9" ht="13.5" customHeight="1" x14ac:dyDescent="0.2">
      <c r="A731" s="55">
        <f t="shared" si="11"/>
        <v>6508</v>
      </c>
      <c r="B731" s="84">
        <v>65</v>
      </c>
      <c r="C731" s="84">
        <v>1312811</v>
      </c>
      <c r="D731" s="85" t="s">
        <v>144</v>
      </c>
      <c r="E731" s="84">
        <v>8</v>
      </c>
      <c r="F731" s="85" t="s">
        <v>197</v>
      </c>
      <c r="G731" s="85" t="s">
        <v>2064</v>
      </c>
      <c r="H731" s="85" t="s">
        <v>2065</v>
      </c>
      <c r="I731" s="85" t="s">
        <v>519</v>
      </c>
    </row>
    <row r="732" spans="1:9" ht="13.5" customHeight="1" x14ac:dyDescent="0.2">
      <c r="A732" s="55">
        <f t="shared" si="11"/>
        <v>6509</v>
      </c>
      <c r="B732" s="84">
        <v>65</v>
      </c>
      <c r="C732" s="84">
        <v>1312811</v>
      </c>
      <c r="D732" s="85" t="s">
        <v>144</v>
      </c>
      <c r="E732" s="84">
        <v>9</v>
      </c>
      <c r="F732" s="85" t="s">
        <v>207</v>
      </c>
      <c r="G732" s="85" t="s">
        <v>2066</v>
      </c>
      <c r="H732" s="85" t="s">
        <v>2067</v>
      </c>
      <c r="I732" s="85" t="s">
        <v>1766</v>
      </c>
    </row>
    <row r="733" spans="1:9" ht="13.5" customHeight="1" x14ac:dyDescent="0.2">
      <c r="A733" s="55">
        <f t="shared" si="11"/>
        <v>6510</v>
      </c>
      <c r="B733" s="84">
        <v>65</v>
      </c>
      <c r="C733" s="84">
        <v>1312811</v>
      </c>
      <c r="D733" s="85" t="s">
        <v>144</v>
      </c>
      <c r="E733" s="84">
        <v>10</v>
      </c>
      <c r="F733" s="85" t="s">
        <v>197</v>
      </c>
      <c r="G733" s="85" t="s">
        <v>2068</v>
      </c>
      <c r="H733" s="85" t="s">
        <v>2069</v>
      </c>
      <c r="I733" s="85" t="s">
        <v>2070</v>
      </c>
    </row>
    <row r="734" spans="1:9" ht="13.5" customHeight="1" x14ac:dyDescent="0.2">
      <c r="A734" s="55">
        <f t="shared" si="11"/>
        <v>6511</v>
      </c>
      <c r="B734" s="84">
        <v>65</v>
      </c>
      <c r="C734" s="84">
        <v>1312811</v>
      </c>
      <c r="D734" s="85" t="s">
        <v>144</v>
      </c>
      <c r="E734" s="84">
        <v>11</v>
      </c>
      <c r="F734" s="85" t="s">
        <v>187</v>
      </c>
      <c r="G734" s="85" t="s">
        <v>2071</v>
      </c>
      <c r="H734" s="85" t="s">
        <v>2072</v>
      </c>
      <c r="I734" s="85" t="s">
        <v>2073</v>
      </c>
    </row>
    <row r="735" spans="1:9" ht="13.5" customHeight="1" x14ac:dyDescent="0.2">
      <c r="A735" s="55">
        <f t="shared" si="11"/>
        <v>6601</v>
      </c>
      <c r="B735" s="84">
        <v>66</v>
      </c>
      <c r="C735" s="84">
        <v>1312010</v>
      </c>
      <c r="D735" s="85" t="s">
        <v>142</v>
      </c>
      <c r="E735" s="84">
        <v>1</v>
      </c>
      <c r="F735" s="85" t="s">
        <v>187</v>
      </c>
      <c r="G735" s="85" t="s">
        <v>188</v>
      </c>
      <c r="H735" s="85" t="s">
        <v>2074</v>
      </c>
      <c r="I735" s="85" t="s">
        <v>519</v>
      </c>
    </row>
    <row r="736" spans="1:9" ht="13.5" customHeight="1" x14ac:dyDescent="0.2">
      <c r="A736" s="55">
        <f t="shared" si="11"/>
        <v>6602</v>
      </c>
      <c r="B736" s="84">
        <v>66</v>
      </c>
      <c r="C736" s="84">
        <v>1312010</v>
      </c>
      <c r="D736" s="85" t="s">
        <v>142</v>
      </c>
      <c r="E736" s="84">
        <v>2</v>
      </c>
      <c r="F736" s="85" t="s">
        <v>191</v>
      </c>
      <c r="G736" s="85" t="s">
        <v>2075</v>
      </c>
      <c r="H736" s="85" t="s">
        <v>2076</v>
      </c>
      <c r="I736" s="85" t="s">
        <v>2077</v>
      </c>
    </row>
    <row r="737" spans="1:9" ht="13.5" customHeight="1" x14ac:dyDescent="0.2">
      <c r="A737" s="55">
        <f t="shared" si="11"/>
        <v>6603</v>
      </c>
      <c r="B737" s="84">
        <v>66</v>
      </c>
      <c r="C737" s="84">
        <v>1312010</v>
      </c>
      <c r="D737" s="85" t="s">
        <v>142</v>
      </c>
      <c r="E737" s="84">
        <v>3</v>
      </c>
      <c r="F737" s="85" t="s">
        <v>191</v>
      </c>
      <c r="G737" s="85" t="s">
        <v>2078</v>
      </c>
      <c r="H737" s="85" t="s">
        <v>2079</v>
      </c>
      <c r="I737" s="85" t="s">
        <v>2080</v>
      </c>
    </row>
    <row r="738" spans="1:9" ht="13.5" customHeight="1" x14ac:dyDescent="0.2">
      <c r="A738" s="55">
        <f t="shared" si="11"/>
        <v>6604</v>
      </c>
      <c r="B738" s="84">
        <v>66</v>
      </c>
      <c r="C738" s="84">
        <v>1312010</v>
      </c>
      <c r="D738" s="85" t="s">
        <v>142</v>
      </c>
      <c r="E738" s="84">
        <v>4</v>
      </c>
      <c r="F738" s="85" t="s">
        <v>191</v>
      </c>
      <c r="G738" s="85" t="s">
        <v>2081</v>
      </c>
      <c r="H738" s="85" t="s">
        <v>2082</v>
      </c>
      <c r="I738" s="85" t="s">
        <v>2080</v>
      </c>
    </row>
    <row r="739" spans="1:9" ht="13.5" customHeight="1" x14ac:dyDescent="0.2">
      <c r="A739" s="55">
        <f t="shared" si="11"/>
        <v>6605</v>
      </c>
      <c r="B739" s="84">
        <v>66</v>
      </c>
      <c r="C739" s="84">
        <v>1312010</v>
      </c>
      <c r="D739" s="85" t="s">
        <v>142</v>
      </c>
      <c r="E739" s="84">
        <v>5</v>
      </c>
      <c r="F739" s="85" t="s">
        <v>191</v>
      </c>
      <c r="G739" s="85" t="s">
        <v>620</v>
      </c>
      <c r="H739" s="85" t="s">
        <v>2083</v>
      </c>
      <c r="I739" s="85" t="s">
        <v>299</v>
      </c>
    </row>
    <row r="740" spans="1:9" ht="13.5" customHeight="1" x14ac:dyDescent="0.2">
      <c r="A740" s="55">
        <f t="shared" si="11"/>
        <v>6606</v>
      </c>
      <c r="B740" s="84">
        <v>66</v>
      </c>
      <c r="C740" s="84">
        <v>1312010</v>
      </c>
      <c r="D740" s="85" t="s">
        <v>142</v>
      </c>
      <c r="E740" s="84">
        <v>6</v>
      </c>
      <c r="F740" s="85" t="s">
        <v>207</v>
      </c>
      <c r="G740" s="85" t="s">
        <v>2084</v>
      </c>
      <c r="H740" s="85" t="s">
        <v>2085</v>
      </c>
      <c r="I740" s="85" t="s">
        <v>2086</v>
      </c>
    </row>
    <row r="741" spans="1:9" ht="13.5" customHeight="1" x14ac:dyDescent="0.2">
      <c r="A741" s="55">
        <f t="shared" si="11"/>
        <v>6607</v>
      </c>
      <c r="B741" s="84">
        <v>66</v>
      </c>
      <c r="C741" s="84">
        <v>1312010</v>
      </c>
      <c r="D741" s="85" t="s">
        <v>142</v>
      </c>
      <c r="E741" s="84">
        <v>7</v>
      </c>
      <c r="F741" s="85" t="s">
        <v>207</v>
      </c>
      <c r="G741" s="85" t="s">
        <v>2087</v>
      </c>
      <c r="H741" s="85" t="s">
        <v>2088</v>
      </c>
      <c r="I741" s="85" t="s">
        <v>1350</v>
      </c>
    </row>
    <row r="742" spans="1:9" ht="13.5" customHeight="1" x14ac:dyDescent="0.2">
      <c r="A742" s="55">
        <f t="shared" si="11"/>
        <v>6608</v>
      </c>
      <c r="B742" s="84">
        <v>66</v>
      </c>
      <c r="C742" s="84">
        <v>1312010</v>
      </c>
      <c r="D742" s="85" t="s">
        <v>142</v>
      </c>
      <c r="E742" s="84">
        <v>8</v>
      </c>
      <c r="F742" s="85" t="s">
        <v>207</v>
      </c>
      <c r="G742" s="85" t="s">
        <v>2089</v>
      </c>
      <c r="H742" s="85" t="s">
        <v>2090</v>
      </c>
      <c r="I742" s="85" t="s">
        <v>1953</v>
      </c>
    </row>
    <row r="743" spans="1:9" ht="13.5" customHeight="1" x14ac:dyDescent="0.2">
      <c r="A743" s="55">
        <f t="shared" si="11"/>
        <v>6609</v>
      </c>
      <c r="B743" s="84">
        <v>66</v>
      </c>
      <c r="C743" s="84">
        <v>1312010</v>
      </c>
      <c r="D743" s="85" t="s">
        <v>142</v>
      </c>
      <c r="E743" s="84">
        <v>9</v>
      </c>
      <c r="F743" s="85" t="s">
        <v>207</v>
      </c>
      <c r="G743" s="85" t="s">
        <v>2091</v>
      </c>
      <c r="H743" s="85" t="s">
        <v>2092</v>
      </c>
      <c r="I743" s="85" t="s">
        <v>1350</v>
      </c>
    </row>
    <row r="744" spans="1:9" ht="13.5" customHeight="1" x14ac:dyDescent="0.2">
      <c r="A744" s="55">
        <f t="shared" si="11"/>
        <v>6610</v>
      </c>
      <c r="B744" s="84">
        <v>66</v>
      </c>
      <c r="C744" s="84">
        <v>1312010</v>
      </c>
      <c r="D744" s="85" t="s">
        <v>142</v>
      </c>
      <c r="E744" s="84">
        <v>10</v>
      </c>
      <c r="F744" s="85" t="s">
        <v>197</v>
      </c>
      <c r="G744" s="85" t="s">
        <v>2093</v>
      </c>
      <c r="H744" s="85" t="s">
        <v>2094</v>
      </c>
      <c r="I744" s="85" t="s">
        <v>1350</v>
      </c>
    </row>
    <row r="745" spans="1:9" ht="13.5" customHeight="1" x14ac:dyDescent="0.2">
      <c r="A745" s="55">
        <f t="shared" si="11"/>
        <v>6701</v>
      </c>
      <c r="B745" s="84">
        <v>67</v>
      </c>
      <c r="C745" s="84">
        <v>1312289</v>
      </c>
      <c r="D745" s="85" t="s">
        <v>141</v>
      </c>
      <c r="E745" s="84">
        <v>1</v>
      </c>
      <c r="F745" s="85" t="s">
        <v>187</v>
      </c>
      <c r="G745" s="85" t="s">
        <v>188</v>
      </c>
      <c r="H745" s="85" t="s">
        <v>2095</v>
      </c>
      <c r="I745" s="85" t="s">
        <v>269</v>
      </c>
    </row>
    <row r="746" spans="1:9" ht="13.5" customHeight="1" x14ac:dyDescent="0.2">
      <c r="A746" s="55">
        <f t="shared" si="11"/>
        <v>6702</v>
      </c>
      <c r="B746" s="84">
        <v>67</v>
      </c>
      <c r="C746" s="84">
        <v>1312289</v>
      </c>
      <c r="D746" s="85" t="s">
        <v>141</v>
      </c>
      <c r="E746" s="84">
        <v>2</v>
      </c>
      <c r="F746" s="85" t="s">
        <v>187</v>
      </c>
      <c r="G746" s="85" t="s">
        <v>2096</v>
      </c>
      <c r="H746" s="85" t="s">
        <v>2097</v>
      </c>
      <c r="I746" s="85" t="s">
        <v>2098</v>
      </c>
    </row>
    <row r="747" spans="1:9" ht="13.5" customHeight="1" x14ac:dyDescent="0.2">
      <c r="A747" s="55">
        <f t="shared" si="11"/>
        <v>6703</v>
      </c>
      <c r="B747" s="84">
        <v>67</v>
      </c>
      <c r="C747" s="84">
        <v>1312289</v>
      </c>
      <c r="D747" s="85" t="s">
        <v>141</v>
      </c>
      <c r="E747" s="84">
        <v>3</v>
      </c>
      <c r="F747" s="85" t="s">
        <v>187</v>
      </c>
      <c r="G747" s="85" t="s">
        <v>2099</v>
      </c>
      <c r="H747" s="85" t="s">
        <v>2100</v>
      </c>
      <c r="I747" s="85" t="s">
        <v>2101</v>
      </c>
    </row>
    <row r="748" spans="1:9" ht="13.5" customHeight="1" x14ac:dyDescent="0.2">
      <c r="A748" s="55">
        <f t="shared" si="11"/>
        <v>6704</v>
      </c>
      <c r="B748" s="84">
        <v>67</v>
      </c>
      <c r="C748" s="84">
        <v>1312289</v>
      </c>
      <c r="D748" s="85" t="s">
        <v>141</v>
      </c>
      <c r="E748" s="84">
        <v>4</v>
      </c>
      <c r="F748" s="85" t="s">
        <v>191</v>
      </c>
      <c r="G748" s="85" t="s">
        <v>2102</v>
      </c>
      <c r="H748" s="85" t="s">
        <v>2103</v>
      </c>
      <c r="I748" s="85" t="s">
        <v>2104</v>
      </c>
    </row>
    <row r="749" spans="1:9" ht="13.5" customHeight="1" x14ac:dyDescent="0.2">
      <c r="A749" s="55">
        <f t="shared" si="11"/>
        <v>6705</v>
      </c>
      <c r="B749" s="84">
        <v>67</v>
      </c>
      <c r="C749" s="84">
        <v>1312289</v>
      </c>
      <c r="D749" s="85" t="s">
        <v>141</v>
      </c>
      <c r="E749" s="84">
        <v>5</v>
      </c>
      <c r="F749" s="85" t="s">
        <v>191</v>
      </c>
      <c r="G749" s="85" t="s">
        <v>2105</v>
      </c>
      <c r="H749" s="85" t="s">
        <v>2106</v>
      </c>
      <c r="I749" s="85" t="s">
        <v>2107</v>
      </c>
    </row>
    <row r="750" spans="1:9" ht="13.5" customHeight="1" x14ac:dyDescent="0.2">
      <c r="A750" s="55">
        <f t="shared" si="11"/>
        <v>6706</v>
      </c>
      <c r="B750" s="84">
        <v>67</v>
      </c>
      <c r="C750" s="84">
        <v>1312289</v>
      </c>
      <c r="D750" s="85" t="s">
        <v>141</v>
      </c>
      <c r="E750" s="84">
        <v>6</v>
      </c>
      <c r="F750" s="85" t="s">
        <v>191</v>
      </c>
      <c r="G750" s="85" t="s">
        <v>2108</v>
      </c>
      <c r="H750" s="85" t="s">
        <v>2109</v>
      </c>
      <c r="I750" s="85" t="s">
        <v>2110</v>
      </c>
    </row>
    <row r="751" spans="1:9" ht="13.5" customHeight="1" x14ac:dyDescent="0.2">
      <c r="A751" s="55">
        <f t="shared" si="11"/>
        <v>6707</v>
      </c>
      <c r="B751" s="84">
        <v>67</v>
      </c>
      <c r="C751" s="84">
        <v>1312289</v>
      </c>
      <c r="D751" s="85" t="s">
        <v>141</v>
      </c>
      <c r="E751" s="84">
        <v>7</v>
      </c>
      <c r="F751" s="85" t="s">
        <v>191</v>
      </c>
      <c r="G751" s="85" t="s">
        <v>2111</v>
      </c>
      <c r="H751" s="85" t="s">
        <v>2112</v>
      </c>
      <c r="I751" s="85" t="s">
        <v>2113</v>
      </c>
    </row>
    <row r="752" spans="1:9" ht="13.5" customHeight="1" x14ac:dyDescent="0.2">
      <c r="A752" s="55">
        <f t="shared" si="11"/>
        <v>6708</v>
      </c>
      <c r="B752" s="84">
        <v>67</v>
      </c>
      <c r="C752" s="84">
        <v>1312289</v>
      </c>
      <c r="D752" s="85" t="s">
        <v>141</v>
      </c>
      <c r="E752" s="84">
        <v>8</v>
      </c>
      <c r="F752" s="85" t="s">
        <v>207</v>
      </c>
      <c r="G752" s="85" t="s">
        <v>2114</v>
      </c>
      <c r="H752" s="85" t="s">
        <v>2115</v>
      </c>
      <c r="I752" s="85" t="s">
        <v>2116</v>
      </c>
    </row>
    <row r="753" spans="1:9" ht="13.5" customHeight="1" x14ac:dyDescent="0.2">
      <c r="A753" s="55">
        <f t="shared" si="11"/>
        <v>6709</v>
      </c>
      <c r="B753" s="84">
        <v>67</v>
      </c>
      <c r="C753" s="84">
        <v>1312289</v>
      </c>
      <c r="D753" s="85" t="s">
        <v>141</v>
      </c>
      <c r="E753" s="84">
        <v>9</v>
      </c>
      <c r="F753" s="85" t="s">
        <v>207</v>
      </c>
      <c r="G753" s="85" t="s">
        <v>2117</v>
      </c>
      <c r="H753" s="85" t="s">
        <v>2118</v>
      </c>
      <c r="I753" s="85" t="s">
        <v>2119</v>
      </c>
    </row>
    <row r="754" spans="1:9" ht="13.5" customHeight="1" x14ac:dyDescent="0.2">
      <c r="A754" s="55">
        <f t="shared" si="11"/>
        <v>6710</v>
      </c>
      <c r="B754" s="84">
        <v>67</v>
      </c>
      <c r="C754" s="84">
        <v>1312289</v>
      </c>
      <c r="D754" s="85" t="s">
        <v>141</v>
      </c>
      <c r="E754" s="84">
        <v>10</v>
      </c>
      <c r="F754" s="85" t="s">
        <v>197</v>
      </c>
      <c r="G754" s="85" t="s">
        <v>456</v>
      </c>
      <c r="H754" s="85" t="s">
        <v>2120</v>
      </c>
      <c r="I754" s="85" t="s">
        <v>2121</v>
      </c>
    </row>
    <row r="755" spans="1:9" ht="13.5" customHeight="1" x14ac:dyDescent="0.2">
      <c r="A755" s="55">
        <f t="shared" si="11"/>
        <v>6711</v>
      </c>
      <c r="B755" s="84">
        <v>67</v>
      </c>
      <c r="C755" s="84">
        <v>1312289</v>
      </c>
      <c r="D755" s="85" t="s">
        <v>141</v>
      </c>
      <c r="E755" s="84">
        <v>11</v>
      </c>
      <c r="F755" s="85" t="s">
        <v>197</v>
      </c>
      <c r="G755" s="85" t="s">
        <v>2122</v>
      </c>
      <c r="H755" s="85" t="s">
        <v>2123</v>
      </c>
      <c r="I755" s="85" t="s">
        <v>2116</v>
      </c>
    </row>
    <row r="756" spans="1:9" ht="13.5" customHeight="1" x14ac:dyDescent="0.2">
      <c r="A756" s="55">
        <f t="shared" si="11"/>
        <v>6712</v>
      </c>
      <c r="B756" s="84">
        <v>67</v>
      </c>
      <c r="C756" s="84">
        <v>1312289</v>
      </c>
      <c r="D756" s="85" t="s">
        <v>141</v>
      </c>
      <c r="E756" s="84">
        <v>12</v>
      </c>
      <c r="F756" s="85" t="s">
        <v>197</v>
      </c>
      <c r="G756" s="85" t="s">
        <v>2124</v>
      </c>
      <c r="H756" s="85" t="s">
        <v>2125</v>
      </c>
      <c r="I756" s="85" t="s">
        <v>2126</v>
      </c>
    </row>
    <row r="757" spans="1:9" ht="13.5" customHeight="1" x14ac:dyDescent="0.2">
      <c r="A757" s="55">
        <f t="shared" si="11"/>
        <v>6713</v>
      </c>
      <c r="B757" s="84">
        <v>67</v>
      </c>
      <c r="C757" s="84">
        <v>1312289</v>
      </c>
      <c r="D757" s="85" t="s">
        <v>141</v>
      </c>
      <c r="E757" s="84">
        <v>13</v>
      </c>
      <c r="F757" s="85" t="s">
        <v>197</v>
      </c>
      <c r="G757" s="85" t="s">
        <v>2127</v>
      </c>
      <c r="H757" s="85" t="s">
        <v>2128</v>
      </c>
      <c r="I757" s="85" t="s">
        <v>2129</v>
      </c>
    </row>
    <row r="758" spans="1:9" ht="13.5" customHeight="1" x14ac:dyDescent="0.2">
      <c r="A758" s="55">
        <f t="shared" si="11"/>
        <v>6801</v>
      </c>
      <c r="B758" s="84">
        <v>68</v>
      </c>
      <c r="C758" s="84">
        <v>1312225</v>
      </c>
      <c r="D758" s="85" t="s">
        <v>109</v>
      </c>
      <c r="E758" s="84">
        <v>1</v>
      </c>
      <c r="F758" s="85" t="s">
        <v>187</v>
      </c>
      <c r="G758" s="85" t="s">
        <v>188</v>
      </c>
      <c r="H758" s="85" t="s">
        <v>293</v>
      </c>
      <c r="I758" s="85" t="s">
        <v>293</v>
      </c>
    </row>
    <row r="759" spans="1:9" ht="13.5" customHeight="1" x14ac:dyDescent="0.2">
      <c r="A759" s="55">
        <f t="shared" si="11"/>
        <v>6802</v>
      </c>
      <c r="B759" s="84">
        <v>68</v>
      </c>
      <c r="C759" s="84">
        <v>1312225</v>
      </c>
      <c r="D759" s="85" t="s">
        <v>109</v>
      </c>
      <c r="E759" s="84">
        <v>2</v>
      </c>
      <c r="F759" s="85" t="s">
        <v>191</v>
      </c>
      <c r="G759" s="85" t="s">
        <v>2130</v>
      </c>
      <c r="H759" s="85" t="s">
        <v>2131</v>
      </c>
      <c r="I759" s="85" t="s">
        <v>1350</v>
      </c>
    </row>
    <row r="760" spans="1:9" ht="13.5" customHeight="1" x14ac:dyDescent="0.2">
      <c r="A760" s="55">
        <f t="shared" si="11"/>
        <v>6803</v>
      </c>
      <c r="B760" s="84">
        <v>68</v>
      </c>
      <c r="C760" s="84">
        <v>1312225</v>
      </c>
      <c r="D760" s="85" t="s">
        <v>109</v>
      </c>
      <c r="E760" s="84">
        <v>3</v>
      </c>
      <c r="F760" s="85" t="s">
        <v>191</v>
      </c>
      <c r="G760" s="85" t="s">
        <v>2132</v>
      </c>
      <c r="H760" s="85" t="s">
        <v>2133</v>
      </c>
      <c r="I760" s="85" t="s">
        <v>1350</v>
      </c>
    </row>
    <row r="761" spans="1:9" ht="13.5" customHeight="1" x14ac:dyDescent="0.2">
      <c r="A761" s="55">
        <f t="shared" si="11"/>
        <v>6804</v>
      </c>
      <c r="B761" s="84">
        <v>68</v>
      </c>
      <c r="C761" s="84">
        <v>1312225</v>
      </c>
      <c r="D761" s="85" t="s">
        <v>109</v>
      </c>
      <c r="E761" s="84">
        <v>4</v>
      </c>
      <c r="F761" s="85" t="s">
        <v>191</v>
      </c>
      <c r="G761" s="85" t="s">
        <v>2134</v>
      </c>
      <c r="H761" s="85" t="s">
        <v>2135</v>
      </c>
      <c r="I761" s="85" t="s">
        <v>2136</v>
      </c>
    </row>
    <row r="762" spans="1:9" ht="13.5" customHeight="1" x14ac:dyDescent="0.2">
      <c r="A762" s="55">
        <f t="shared" si="11"/>
        <v>6805</v>
      </c>
      <c r="B762" s="84">
        <v>68</v>
      </c>
      <c r="C762" s="84">
        <v>1312225</v>
      </c>
      <c r="D762" s="85" t="s">
        <v>109</v>
      </c>
      <c r="E762" s="84">
        <v>5</v>
      </c>
      <c r="F762" s="85" t="s">
        <v>207</v>
      </c>
      <c r="G762" s="85" t="s">
        <v>2137</v>
      </c>
      <c r="H762" s="85" t="s">
        <v>2138</v>
      </c>
      <c r="I762" s="85" t="s">
        <v>2139</v>
      </c>
    </row>
    <row r="763" spans="1:9" ht="13.5" customHeight="1" x14ac:dyDescent="0.2">
      <c r="A763" s="55">
        <f t="shared" si="11"/>
        <v>6806</v>
      </c>
      <c r="B763" s="84">
        <v>68</v>
      </c>
      <c r="C763" s="84">
        <v>1312225</v>
      </c>
      <c r="D763" s="85" t="s">
        <v>109</v>
      </c>
      <c r="E763" s="84">
        <v>6</v>
      </c>
      <c r="F763" s="85" t="s">
        <v>187</v>
      </c>
      <c r="G763" s="85" t="s">
        <v>293</v>
      </c>
      <c r="H763" s="85" t="s">
        <v>2140</v>
      </c>
      <c r="I763" s="85" t="s">
        <v>2141</v>
      </c>
    </row>
    <row r="764" spans="1:9" ht="13.5" customHeight="1" x14ac:dyDescent="0.2">
      <c r="A764" s="55">
        <f t="shared" si="11"/>
        <v>6807</v>
      </c>
      <c r="B764" s="84">
        <v>68</v>
      </c>
      <c r="C764" s="84">
        <v>1312225</v>
      </c>
      <c r="D764" s="85" t="s">
        <v>109</v>
      </c>
      <c r="E764" s="84">
        <v>7</v>
      </c>
      <c r="F764" s="85" t="s">
        <v>187</v>
      </c>
      <c r="G764" s="85" t="s">
        <v>293</v>
      </c>
      <c r="H764" s="85" t="s">
        <v>2142</v>
      </c>
      <c r="I764" s="85" t="s">
        <v>2141</v>
      </c>
    </row>
    <row r="765" spans="1:9" ht="13.5" customHeight="1" x14ac:dyDescent="0.2">
      <c r="A765" s="55">
        <f t="shared" si="11"/>
        <v>6808</v>
      </c>
      <c r="B765" s="84">
        <v>68</v>
      </c>
      <c r="C765" s="84">
        <v>1312225</v>
      </c>
      <c r="D765" s="85" t="s">
        <v>109</v>
      </c>
      <c r="E765" s="84">
        <v>8</v>
      </c>
      <c r="F765" s="85" t="s">
        <v>187</v>
      </c>
      <c r="G765" s="85" t="s">
        <v>2143</v>
      </c>
      <c r="H765" s="85" t="s">
        <v>2144</v>
      </c>
      <c r="I765" s="85" t="s">
        <v>2145</v>
      </c>
    </row>
    <row r="766" spans="1:9" ht="13.5" customHeight="1" x14ac:dyDescent="0.2">
      <c r="A766" s="55">
        <f t="shared" si="11"/>
        <v>6809</v>
      </c>
      <c r="B766" s="84">
        <v>68</v>
      </c>
      <c r="C766" s="84">
        <v>1312225</v>
      </c>
      <c r="D766" s="85" t="s">
        <v>109</v>
      </c>
      <c r="E766" s="84">
        <v>9</v>
      </c>
      <c r="F766" s="85" t="s">
        <v>187</v>
      </c>
      <c r="G766" s="85" t="s">
        <v>958</v>
      </c>
      <c r="H766" s="85" t="s">
        <v>2146</v>
      </c>
      <c r="I766" s="85" t="s">
        <v>2147</v>
      </c>
    </row>
    <row r="767" spans="1:9" ht="13.5" customHeight="1" x14ac:dyDescent="0.2">
      <c r="A767" s="55">
        <f t="shared" si="11"/>
        <v>6810</v>
      </c>
      <c r="B767" s="84">
        <v>68</v>
      </c>
      <c r="C767" s="84">
        <v>1312225</v>
      </c>
      <c r="D767" s="85" t="s">
        <v>109</v>
      </c>
      <c r="E767" s="84">
        <v>10</v>
      </c>
      <c r="F767" s="85" t="s">
        <v>191</v>
      </c>
      <c r="G767" s="85" t="s">
        <v>2148</v>
      </c>
      <c r="H767" s="85" t="s">
        <v>2149</v>
      </c>
      <c r="I767" s="85" t="s">
        <v>2150</v>
      </c>
    </row>
    <row r="768" spans="1:9" ht="13.5" customHeight="1" x14ac:dyDescent="0.2">
      <c r="A768" s="55">
        <f t="shared" si="11"/>
        <v>6811</v>
      </c>
      <c r="B768" s="84">
        <v>68</v>
      </c>
      <c r="C768" s="84">
        <v>1312225</v>
      </c>
      <c r="D768" s="85" t="s">
        <v>109</v>
      </c>
      <c r="E768" s="84">
        <v>11</v>
      </c>
      <c r="F768" s="85" t="s">
        <v>187</v>
      </c>
      <c r="G768" s="85" t="s">
        <v>188</v>
      </c>
      <c r="H768" s="85" t="s">
        <v>2151</v>
      </c>
      <c r="I768" s="85" t="s">
        <v>2152</v>
      </c>
    </row>
    <row r="769" spans="1:9" ht="13.5" customHeight="1" x14ac:dyDescent="0.2">
      <c r="A769" s="55">
        <f t="shared" si="11"/>
        <v>6812</v>
      </c>
      <c r="B769" s="84">
        <v>68</v>
      </c>
      <c r="C769" s="84">
        <v>1312225</v>
      </c>
      <c r="D769" s="85" t="s">
        <v>109</v>
      </c>
      <c r="E769" s="84">
        <v>12</v>
      </c>
      <c r="F769" s="85" t="s">
        <v>191</v>
      </c>
      <c r="G769" s="85" t="s">
        <v>2006</v>
      </c>
      <c r="H769" s="85" t="s">
        <v>2153</v>
      </c>
      <c r="I769" s="85" t="s">
        <v>983</v>
      </c>
    </row>
    <row r="770" spans="1:9" ht="13.5" customHeight="1" x14ac:dyDescent="0.2">
      <c r="A770" s="55">
        <f t="shared" si="11"/>
        <v>6813</v>
      </c>
      <c r="B770" s="84">
        <v>68</v>
      </c>
      <c r="C770" s="84">
        <v>1312225</v>
      </c>
      <c r="D770" s="85" t="s">
        <v>109</v>
      </c>
      <c r="E770" s="84">
        <v>13</v>
      </c>
      <c r="F770" s="85" t="s">
        <v>197</v>
      </c>
      <c r="G770" s="85" t="s">
        <v>2154</v>
      </c>
      <c r="H770" s="85" t="s">
        <v>2155</v>
      </c>
      <c r="I770" s="85" t="s">
        <v>2156</v>
      </c>
    </row>
    <row r="771" spans="1:9" ht="13.5" customHeight="1" x14ac:dyDescent="0.2">
      <c r="A771" s="55">
        <f t="shared" si="11"/>
        <v>6901</v>
      </c>
      <c r="B771" s="84">
        <v>69</v>
      </c>
      <c r="C771" s="84">
        <v>1317564</v>
      </c>
      <c r="D771" s="85" t="s">
        <v>132</v>
      </c>
      <c r="E771" s="84">
        <v>1</v>
      </c>
      <c r="F771" s="85" t="s">
        <v>187</v>
      </c>
      <c r="G771" s="85" t="s">
        <v>188</v>
      </c>
      <c r="H771" s="85" t="s">
        <v>2157</v>
      </c>
      <c r="I771" s="85" t="s">
        <v>2158</v>
      </c>
    </row>
    <row r="772" spans="1:9" ht="13.5" customHeight="1" x14ac:dyDescent="0.2">
      <c r="A772" s="55">
        <f t="shared" ref="A772:A835" si="12">B772*100+E772</f>
        <v>6902</v>
      </c>
      <c r="B772" s="84">
        <v>69</v>
      </c>
      <c r="C772" s="84">
        <v>1317564</v>
      </c>
      <c r="D772" s="85" t="s">
        <v>132</v>
      </c>
      <c r="E772" s="84">
        <v>2</v>
      </c>
      <c r="F772" s="85" t="s">
        <v>191</v>
      </c>
      <c r="G772" s="85" t="s">
        <v>2159</v>
      </c>
      <c r="H772" s="85" t="s">
        <v>2160</v>
      </c>
      <c r="I772" s="85" t="s">
        <v>965</v>
      </c>
    </row>
    <row r="773" spans="1:9" ht="13.5" customHeight="1" x14ac:dyDescent="0.2">
      <c r="A773" s="55">
        <f t="shared" si="12"/>
        <v>6903</v>
      </c>
      <c r="B773" s="84">
        <v>69</v>
      </c>
      <c r="C773" s="84">
        <v>1317564</v>
      </c>
      <c r="D773" s="85" t="s">
        <v>132</v>
      </c>
      <c r="E773" s="84">
        <v>3</v>
      </c>
      <c r="F773" s="85" t="s">
        <v>191</v>
      </c>
      <c r="G773" s="85" t="s">
        <v>2161</v>
      </c>
      <c r="H773" s="85" t="s">
        <v>2162</v>
      </c>
      <c r="I773" s="85" t="s">
        <v>2163</v>
      </c>
    </row>
    <row r="774" spans="1:9" ht="13.5" customHeight="1" x14ac:dyDescent="0.2">
      <c r="A774" s="55">
        <f t="shared" si="12"/>
        <v>6904</v>
      </c>
      <c r="B774" s="84">
        <v>69</v>
      </c>
      <c r="C774" s="84">
        <v>1317564</v>
      </c>
      <c r="D774" s="85" t="s">
        <v>132</v>
      </c>
      <c r="E774" s="84">
        <v>4</v>
      </c>
      <c r="F774" s="85" t="s">
        <v>187</v>
      </c>
      <c r="G774" s="85" t="s">
        <v>2164</v>
      </c>
      <c r="H774" s="85" t="s">
        <v>2165</v>
      </c>
      <c r="I774" s="85" t="s">
        <v>2166</v>
      </c>
    </row>
    <row r="775" spans="1:9" ht="13.5" customHeight="1" x14ac:dyDescent="0.2">
      <c r="A775" s="55">
        <f t="shared" si="12"/>
        <v>6905</v>
      </c>
      <c r="B775" s="84">
        <v>69</v>
      </c>
      <c r="C775" s="84">
        <v>1317564</v>
      </c>
      <c r="D775" s="85" t="s">
        <v>132</v>
      </c>
      <c r="E775" s="84">
        <v>5</v>
      </c>
      <c r="F775" s="85" t="s">
        <v>191</v>
      </c>
      <c r="G775" s="85" t="s">
        <v>620</v>
      </c>
      <c r="H775" s="85" t="s">
        <v>2167</v>
      </c>
      <c r="I775" s="85" t="s">
        <v>2168</v>
      </c>
    </row>
    <row r="776" spans="1:9" ht="13.5" customHeight="1" x14ac:dyDescent="0.2">
      <c r="A776" s="55">
        <f t="shared" si="12"/>
        <v>6906</v>
      </c>
      <c r="B776" s="84">
        <v>69</v>
      </c>
      <c r="C776" s="84">
        <v>1317564</v>
      </c>
      <c r="D776" s="85" t="s">
        <v>132</v>
      </c>
      <c r="E776" s="84">
        <v>6</v>
      </c>
      <c r="F776" s="85" t="s">
        <v>191</v>
      </c>
      <c r="G776" s="85" t="s">
        <v>2169</v>
      </c>
      <c r="H776" s="85" t="s">
        <v>2170</v>
      </c>
      <c r="I776" s="85" t="s">
        <v>1766</v>
      </c>
    </row>
    <row r="777" spans="1:9" ht="13.5" customHeight="1" x14ac:dyDescent="0.2">
      <c r="A777" s="55">
        <f t="shared" si="12"/>
        <v>6907</v>
      </c>
      <c r="B777" s="84">
        <v>69</v>
      </c>
      <c r="C777" s="84">
        <v>1317564</v>
      </c>
      <c r="D777" s="85" t="s">
        <v>132</v>
      </c>
      <c r="E777" s="84">
        <v>7</v>
      </c>
      <c r="F777" s="85" t="s">
        <v>191</v>
      </c>
      <c r="G777" s="85" t="s">
        <v>2171</v>
      </c>
      <c r="H777" s="85" t="s">
        <v>2172</v>
      </c>
      <c r="I777" s="85" t="s">
        <v>1582</v>
      </c>
    </row>
    <row r="778" spans="1:9" ht="13.5" customHeight="1" x14ac:dyDescent="0.2">
      <c r="A778" s="55">
        <f t="shared" si="12"/>
        <v>6908</v>
      </c>
      <c r="B778" s="84">
        <v>69</v>
      </c>
      <c r="C778" s="84">
        <v>1317564</v>
      </c>
      <c r="D778" s="85" t="s">
        <v>132</v>
      </c>
      <c r="E778" s="84">
        <v>8</v>
      </c>
      <c r="F778" s="85" t="s">
        <v>207</v>
      </c>
      <c r="G778" s="85" t="s">
        <v>2173</v>
      </c>
      <c r="H778" s="85" t="s">
        <v>2174</v>
      </c>
      <c r="I778" s="85" t="s">
        <v>1766</v>
      </c>
    </row>
    <row r="779" spans="1:9" ht="13.5" customHeight="1" x14ac:dyDescent="0.2">
      <c r="A779" s="55">
        <f t="shared" si="12"/>
        <v>6909</v>
      </c>
      <c r="B779" s="84">
        <v>69</v>
      </c>
      <c r="C779" s="84">
        <v>1317564</v>
      </c>
      <c r="D779" s="85" t="s">
        <v>132</v>
      </c>
      <c r="E779" s="84">
        <v>9</v>
      </c>
      <c r="F779" s="85" t="s">
        <v>207</v>
      </c>
      <c r="G779" s="85" t="s">
        <v>2175</v>
      </c>
      <c r="H779" s="85" t="s">
        <v>2176</v>
      </c>
      <c r="I779" s="85" t="s">
        <v>1766</v>
      </c>
    </row>
    <row r="780" spans="1:9" ht="13.5" customHeight="1" x14ac:dyDescent="0.2">
      <c r="A780" s="55">
        <f t="shared" si="12"/>
        <v>6910</v>
      </c>
      <c r="B780" s="84">
        <v>69</v>
      </c>
      <c r="C780" s="84">
        <v>1317564</v>
      </c>
      <c r="D780" s="85" t="s">
        <v>132</v>
      </c>
      <c r="E780" s="84">
        <v>10</v>
      </c>
      <c r="F780" s="85" t="s">
        <v>207</v>
      </c>
      <c r="G780" s="85" t="s">
        <v>2177</v>
      </c>
      <c r="H780" s="85" t="s">
        <v>2178</v>
      </c>
      <c r="I780" s="85" t="s">
        <v>1766</v>
      </c>
    </row>
    <row r="781" spans="1:9" ht="13.5" customHeight="1" x14ac:dyDescent="0.2">
      <c r="A781" s="55">
        <f t="shared" si="12"/>
        <v>6911</v>
      </c>
      <c r="B781" s="84">
        <v>69</v>
      </c>
      <c r="C781" s="84">
        <v>1317564</v>
      </c>
      <c r="D781" s="85" t="s">
        <v>132</v>
      </c>
      <c r="E781" s="84">
        <v>11</v>
      </c>
      <c r="F781" s="85" t="s">
        <v>197</v>
      </c>
      <c r="G781" s="85" t="s">
        <v>2179</v>
      </c>
      <c r="H781" s="85" t="s">
        <v>2180</v>
      </c>
      <c r="I781" s="85" t="s">
        <v>965</v>
      </c>
    </row>
    <row r="782" spans="1:9" ht="13.5" customHeight="1" x14ac:dyDescent="0.2">
      <c r="A782" s="55">
        <f t="shared" si="12"/>
        <v>6912</v>
      </c>
      <c r="B782" s="84">
        <v>69</v>
      </c>
      <c r="C782" s="84">
        <v>1317564</v>
      </c>
      <c r="D782" s="85" t="s">
        <v>132</v>
      </c>
      <c r="E782" s="84">
        <v>12</v>
      </c>
      <c r="F782" s="85" t="s">
        <v>207</v>
      </c>
      <c r="G782" s="85" t="s">
        <v>2181</v>
      </c>
      <c r="H782" s="85" t="s">
        <v>2182</v>
      </c>
      <c r="I782" s="85" t="s">
        <v>1766</v>
      </c>
    </row>
    <row r="783" spans="1:9" ht="13.5" customHeight="1" x14ac:dyDescent="0.2">
      <c r="A783" s="55">
        <f t="shared" si="12"/>
        <v>6913</v>
      </c>
      <c r="B783" s="84">
        <v>69</v>
      </c>
      <c r="C783" s="84">
        <v>1317564</v>
      </c>
      <c r="D783" s="85" t="s">
        <v>132</v>
      </c>
      <c r="E783" s="84">
        <v>13</v>
      </c>
      <c r="F783" s="85" t="s">
        <v>207</v>
      </c>
      <c r="G783" s="85" t="s">
        <v>2183</v>
      </c>
      <c r="H783" s="85" t="s">
        <v>2184</v>
      </c>
      <c r="I783" s="85" t="s">
        <v>1350</v>
      </c>
    </row>
    <row r="784" spans="1:9" ht="13.5" customHeight="1" x14ac:dyDescent="0.2">
      <c r="A784" s="55">
        <f t="shared" si="12"/>
        <v>6914</v>
      </c>
      <c r="B784" s="84">
        <v>69</v>
      </c>
      <c r="C784" s="84">
        <v>1317564</v>
      </c>
      <c r="D784" s="85" t="s">
        <v>132</v>
      </c>
      <c r="E784" s="84">
        <v>14</v>
      </c>
      <c r="F784" s="85" t="s">
        <v>197</v>
      </c>
      <c r="G784" s="85" t="s">
        <v>2185</v>
      </c>
      <c r="H784" s="85" t="s">
        <v>2186</v>
      </c>
      <c r="I784" s="85" t="s">
        <v>190</v>
      </c>
    </row>
    <row r="785" spans="1:9" ht="13.5" customHeight="1" x14ac:dyDescent="0.2">
      <c r="A785" s="55">
        <f t="shared" si="12"/>
        <v>6915</v>
      </c>
      <c r="B785" s="84">
        <v>69</v>
      </c>
      <c r="C785" s="84">
        <v>1317564</v>
      </c>
      <c r="D785" s="85" t="s">
        <v>132</v>
      </c>
      <c r="E785" s="84">
        <v>15</v>
      </c>
      <c r="F785" s="85" t="s">
        <v>197</v>
      </c>
      <c r="G785" s="85" t="s">
        <v>2187</v>
      </c>
      <c r="H785" s="85" t="s">
        <v>2188</v>
      </c>
      <c r="I785" s="85" t="s">
        <v>582</v>
      </c>
    </row>
    <row r="786" spans="1:9" ht="13.5" customHeight="1" x14ac:dyDescent="0.2">
      <c r="A786" s="55">
        <f t="shared" si="12"/>
        <v>6916</v>
      </c>
      <c r="B786" s="84">
        <v>69</v>
      </c>
      <c r="C786" s="84">
        <v>1317564</v>
      </c>
      <c r="D786" s="85" t="s">
        <v>132</v>
      </c>
      <c r="E786" s="84">
        <v>16</v>
      </c>
      <c r="F786" s="85" t="s">
        <v>207</v>
      </c>
      <c r="G786" s="85" t="s">
        <v>2189</v>
      </c>
      <c r="H786" s="85" t="s">
        <v>2190</v>
      </c>
      <c r="I786" s="85" t="s">
        <v>582</v>
      </c>
    </row>
    <row r="787" spans="1:9" ht="13.5" customHeight="1" x14ac:dyDescent="0.2">
      <c r="A787" s="55">
        <f t="shared" si="12"/>
        <v>6917</v>
      </c>
      <c r="B787" s="84">
        <v>69</v>
      </c>
      <c r="C787" s="84">
        <v>1317564</v>
      </c>
      <c r="D787" s="85" t="s">
        <v>132</v>
      </c>
      <c r="E787" s="84">
        <v>17</v>
      </c>
      <c r="F787" s="85" t="s">
        <v>197</v>
      </c>
      <c r="G787" s="85" t="s">
        <v>2191</v>
      </c>
      <c r="H787" s="85" t="s">
        <v>2192</v>
      </c>
      <c r="I787" s="85" t="s">
        <v>582</v>
      </c>
    </row>
    <row r="788" spans="1:9" ht="13.5" customHeight="1" x14ac:dyDescent="0.2">
      <c r="A788" s="55">
        <f t="shared" si="12"/>
        <v>6918</v>
      </c>
      <c r="B788" s="84">
        <v>69</v>
      </c>
      <c r="C788" s="84">
        <v>1317564</v>
      </c>
      <c r="D788" s="85" t="s">
        <v>132</v>
      </c>
      <c r="E788" s="84">
        <v>18</v>
      </c>
      <c r="F788" s="85" t="s">
        <v>207</v>
      </c>
      <c r="G788" s="85" t="s">
        <v>2193</v>
      </c>
      <c r="H788" s="85" t="s">
        <v>2194</v>
      </c>
      <c r="I788" s="85" t="s">
        <v>965</v>
      </c>
    </row>
    <row r="789" spans="1:9" ht="13.5" customHeight="1" x14ac:dyDescent="0.2">
      <c r="A789" s="55">
        <f t="shared" si="12"/>
        <v>6919</v>
      </c>
      <c r="B789" s="84">
        <v>69</v>
      </c>
      <c r="C789" s="84">
        <v>1317564</v>
      </c>
      <c r="D789" s="85" t="s">
        <v>132</v>
      </c>
      <c r="E789" s="84">
        <v>19</v>
      </c>
      <c r="F789" s="85" t="s">
        <v>191</v>
      </c>
      <c r="G789" s="85" t="s">
        <v>2195</v>
      </c>
      <c r="H789" s="85" t="s">
        <v>2196</v>
      </c>
      <c r="I789" s="85" t="s">
        <v>1766</v>
      </c>
    </row>
    <row r="790" spans="1:9" ht="13.5" customHeight="1" x14ac:dyDescent="0.2">
      <c r="A790" s="55">
        <f t="shared" si="12"/>
        <v>6920</v>
      </c>
      <c r="B790" s="84">
        <v>69</v>
      </c>
      <c r="C790" s="84">
        <v>1317564</v>
      </c>
      <c r="D790" s="85" t="s">
        <v>132</v>
      </c>
      <c r="E790" s="84">
        <v>20</v>
      </c>
      <c r="F790" s="85" t="s">
        <v>207</v>
      </c>
      <c r="G790" s="85" t="s">
        <v>2197</v>
      </c>
      <c r="H790" s="85" t="s">
        <v>2198</v>
      </c>
      <c r="I790" s="85" t="s">
        <v>1766</v>
      </c>
    </row>
    <row r="791" spans="1:9" ht="13.5" customHeight="1" x14ac:dyDescent="0.2">
      <c r="A791" s="55">
        <f t="shared" si="12"/>
        <v>7001</v>
      </c>
      <c r="B791" s="84">
        <v>70</v>
      </c>
      <c r="C791" s="84">
        <v>1317811</v>
      </c>
      <c r="D791" s="85" t="s">
        <v>113</v>
      </c>
      <c r="E791" s="84">
        <v>1</v>
      </c>
      <c r="F791" s="85" t="s">
        <v>187</v>
      </c>
      <c r="G791" s="85" t="s">
        <v>188</v>
      </c>
      <c r="H791" s="85" t="s">
        <v>293</v>
      </c>
      <c r="I791" s="85" t="s">
        <v>293</v>
      </c>
    </row>
    <row r="792" spans="1:9" ht="13.5" customHeight="1" x14ac:dyDescent="0.2">
      <c r="A792" s="55">
        <f t="shared" si="12"/>
        <v>7002</v>
      </c>
      <c r="B792" s="84">
        <v>70</v>
      </c>
      <c r="C792" s="84">
        <v>1317811</v>
      </c>
      <c r="D792" s="85" t="s">
        <v>113</v>
      </c>
      <c r="E792" s="84">
        <v>2</v>
      </c>
      <c r="F792" s="85" t="s">
        <v>191</v>
      </c>
      <c r="G792" s="85" t="s">
        <v>2199</v>
      </c>
      <c r="H792" s="85" t="s">
        <v>2200</v>
      </c>
      <c r="I792" s="85" t="s">
        <v>2201</v>
      </c>
    </row>
    <row r="793" spans="1:9" ht="13.5" customHeight="1" x14ac:dyDescent="0.2">
      <c r="A793" s="55">
        <f t="shared" si="12"/>
        <v>7003</v>
      </c>
      <c r="B793" s="84">
        <v>70</v>
      </c>
      <c r="C793" s="84">
        <v>1317811</v>
      </c>
      <c r="D793" s="85" t="s">
        <v>113</v>
      </c>
      <c r="E793" s="84">
        <v>3</v>
      </c>
      <c r="F793" s="85" t="s">
        <v>191</v>
      </c>
      <c r="G793" s="85" t="s">
        <v>968</v>
      </c>
      <c r="H793" s="85" t="s">
        <v>2202</v>
      </c>
      <c r="I793" s="85" t="s">
        <v>2203</v>
      </c>
    </row>
    <row r="794" spans="1:9" ht="13.5" customHeight="1" x14ac:dyDescent="0.2">
      <c r="A794" s="55">
        <f t="shared" si="12"/>
        <v>7004</v>
      </c>
      <c r="B794" s="84">
        <v>70</v>
      </c>
      <c r="C794" s="84">
        <v>1317811</v>
      </c>
      <c r="D794" s="85" t="s">
        <v>113</v>
      </c>
      <c r="E794" s="84">
        <v>4</v>
      </c>
      <c r="F794" s="85" t="s">
        <v>191</v>
      </c>
      <c r="G794" s="85" t="s">
        <v>958</v>
      </c>
      <c r="H794" s="85" t="s">
        <v>2204</v>
      </c>
      <c r="I794" s="85" t="s">
        <v>2205</v>
      </c>
    </row>
    <row r="795" spans="1:9" ht="13.5" customHeight="1" x14ac:dyDescent="0.2">
      <c r="A795" s="55">
        <f t="shared" si="12"/>
        <v>7005</v>
      </c>
      <c r="B795" s="84">
        <v>70</v>
      </c>
      <c r="C795" s="84">
        <v>1317811</v>
      </c>
      <c r="D795" s="85" t="s">
        <v>113</v>
      </c>
      <c r="E795" s="84">
        <v>5</v>
      </c>
      <c r="F795" s="85" t="s">
        <v>191</v>
      </c>
      <c r="G795" s="85" t="s">
        <v>2206</v>
      </c>
      <c r="H795" s="85" t="s">
        <v>2207</v>
      </c>
      <c r="I795" s="85" t="s">
        <v>2208</v>
      </c>
    </row>
    <row r="796" spans="1:9" ht="13.5" customHeight="1" x14ac:dyDescent="0.2">
      <c r="A796" s="55">
        <f t="shared" si="12"/>
        <v>7006</v>
      </c>
      <c r="B796" s="84">
        <v>70</v>
      </c>
      <c r="C796" s="84">
        <v>1317811</v>
      </c>
      <c r="D796" s="85" t="s">
        <v>113</v>
      </c>
      <c r="E796" s="84">
        <v>6</v>
      </c>
      <c r="F796" s="85" t="s">
        <v>191</v>
      </c>
      <c r="G796" s="85" t="s">
        <v>2209</v>
      </c>
      <c r="H796" s="85" t="s">
        <v>2210</v>
      </c>
      <c r="I796" s="85" t="s">
        <v>2211</v>
      </c>
    </row>
    <row r="797" spans="1:9" ht="13.5" customHeight="1" x14ac:dyDescent="0.2">
      <c r="A797" s="55">
        <f t="shared" si="12"/>
        <v>7007</v>
      </c>
      <c r="B797" s="84">
        <v>70</v>
      </c>
      <c r="C797" s="84">
        <v>1317811</v>
      </c>
      <c r="D797" s="85" t="s">
        <v>113</v>
      </c>
      <c r="E797" s="84">
        <v>7</v>
      </c>
      <c r="F797" s="85" t="s">
        <v>207</v>
      </c>
      <c r="G797" s="85" t="s">
        <v>2066</v>
      </c>
      <c r="H797" s="85" t="s">
        <v>2212</v>
      </c>
      <c r="I797" s="85" t="s">
        <v>2213</v>
      </c>
    </row>
    <row r="798" spans="1:9" ht="13.5" customHeight="1" x14ac:dyDescent="0.2">
      <c r="A798" s="55">
        <f t="shared" si="12"/>
        <v>7008</v>
      </c>
      <c r="B798" s="84">
        <v>70</v>
      </c>
      <c r="C798" s="84">
        <v>1317811</v>
      </c>
      <c r="D798" s="85" t="s">
        <v>113</v>
      </c>
      <c r="E798" s="84">
        <v>8</v>
      </c>
      <c r="F798" s="85" t="s">
        <v>207</v>
      </c>
      <c r="G798" s="85" t="s">
        <v>2214</v>
      </c>
      <c r="H798" s="85" t="s">
        <v>2215</v>
      </c>
      <c r="I798" s="85" t="s">
        <v>1041</v>
      </c>
    </row>
    <row r="799" spans="1:9" ht="13.5" customHeight="1" x14ac:dyDescent="0.2">
      <c r="A799" s="55">
        <f t="shared" si="12"/>
        <v>7009</v>
      </c>
      <c r="B799" s="84">
        <v>70</v>
      </c>
      <c r="C799" s="84">
        <v>1317811</v>
      </c>
      <c r="D799" s="85" t="s">
        <v>113</v>
      </c>
      <c r="E799" s="84">
        <v>9</v>
      </c>
      <c r="F799" s="85" t="s">
        <v>207</v>
      </c>
      <c r="G799" s="85" t="s">
        <v>2216</v>
      </c>
      <c r="H799" s="85" t="s">
        <v>2217</v>
      </c>
      <c r="I799" s="85" t="s">
        <v>2218</v>
      </c>
    </row>
    <row r="800" spans="1:9" ht="13.5" customHeight="1" x14ac:dyDescent="0.2">
      <c r="A800" s="55">
        <f t="shared" si="12"/>
        <v>7010</v>
      </c>
      <c r="B800" s="84">
        <v>70</v>
      </c>
      <c r="C800" s="84">
        <v>1317811</v>
      </c>
      <c r="D800" s="85" t="s">
        <v>113</v>
      </c>
      <c r="E800" s="84">
        <v>10</v>
      </c>
      <c r="F800" s="85" t="s">
        <v>207</v>
      </c>
      <c r="G800" s="85" t="s">
        <v>2219</v>
      </c>
      <c r="H800" s="85" t="s">
        <v>2220</v>
      </c>
      <c r="I800" s="85" t="s">
        <v>2168</v>
      </c>
    </row>
    <row r="801" spans="1:9" ht="13.5" customHeight="1" x14ac:dyDescent="0.2">
      <c r="A801" s="55">
        <f t="shared" si="12"/>
        <v>7011</v>
      </c>
      <c r="B801" s="84">
        <v>70</v>
      </c>
      <c r="C801" s="84">
        <v>1317811</v>
      </c>
      <c r="D801" s="85" t="s">
        <v>113</v>
      </c>
      <c r="E801" s="84">
        <v>11</v>
      </c>
      <c r="F801" s="85" t="s">
        <v>207</v>
      </c>
      <c r="G801" s="85" t="s">
        <v>2221</v>
      </c>
      <c r="H801" s="85" t="s">
        <v>2222</v>
      </c>
      <c r="I801" s="85" t="s">
        <v>2223</v>
      </c>
    </row>
    <row r="802" spans="1:9" ht="13.5" customHeight="1" x14ac:dyDescent="0.2">
      <c r="A802" s="55">
        <f t="shared" si="12"/>
        <v>7012</v>
      </c>
      <c r="B802" s="84">
        <v>70</v>
      </c>
      <c r="C802" s="84">
        <v>1317811</v>
      </c>
      <c r="D802" s="85" t="s">
        <v>113</v>
      </c>
      <c r="E802" s="84">
        <v>12</v>
      </c>
      <c r="F802" s="85" t="s">
        <v>187</v>
      </c>
      <c r="G802" s="85" t="s">
        <v>396</v>
      </c>
      <c r="H802" s="85" t="s">
        <v>2224</v>
      </c>
      <c r="I802" s="85" t="s">
        <v>519</v>
      </c>
    </row>
    <row r="803" spans="1:9" ht="13.5" customHeight="1" x14ac:dyDescent="0.2">
      <c r="A803" s="55">
        <f t="shared" si="12"/>
        <v>7013</v>
      </c>
      <c r="B803" s="84">
        <v>70</v>
      </c>
      <c r="C803" s="84">
        <v>1317811</v>
      </c>
      <c r="D803" s="85" t="s">
        <v>113</v>
      </c>
      <c r="E803" s="84">
        <v>13</v>
      </c>
      <c r="F803" s="85" t="s">
        <v>187</v>
      </c>
      <c r="G803" s="85" t="s">
        <v>811</v>
      </c>
      <c r="H803" s="85" t="s">
        <v>2225</v>
      </c>
      <c r="I803" s="85" t="s">
        <v>269</v>
      </c>
    </row>
    <row r="804" spans="1:9" ht="13.5" customHeight="1" x14ac:dyDescent="0.2">
      <c r="A804" s="55">
        <f t="shared" si="12"/>
        <v>7014</v>
      </c>
      <c r="B804" s="84">
        <v>70</v>
      </c>
      <c r="C804" s="84">
        <v>1317811</v>
      </c>
      <c r="D804" s="85" t="s">
        <v>113</v>
      </c>
      <c r="E804" s="84">
        <v>14</v>
      </c>
      <c r="F804" s="85" t="s">
        <v>197</v>
      </c>
      <c r="G804" s="85" t="s">
        <v>2226</v>
      </c>
      <c r="H804" s="85" t="s">
        <v>2227</v>
      </c>
      <c r="I804" s="85" t="s">
        <v>519</v>
      </c>
    </row>
    <row r="805" spans="1:9" ht="13.5" customHeight="1" x14ac:dyDescent="0.2">
      <c r="A805" s="55">
        <f t="shared" si="12"/>
        <v>7101</v>
      </c>
      <c r="B805" s="84">
        <v>71</v>
      </c>
      <c r="C805" s="84">
        <v>1311754</v>
      </c>
      <c r="D805" s="85" t="s">
        <v>122</v>
      </c>
      <c r="E805" s="84">
        <v>1</v>
      </c>
      <c r="F805" s="85" t="s">
        <v>187</v>
      </c>
      <c r="G805" s="85" t="s">
        <v>188</v>
      </c>
      <c r="H805" s="85" t="s">
        <v>2228</v>
      </c>
      <c r="I805" s="85" t="s">
        <v>293</v>
      </c>
    </row>
    <row r="806" spans="1:9" ht="13.5" customHeight="1" x14ac:dyDescent="0.2">
      <c r="A806" s="55">
        <f t="shared" si="12"/>
        <v>7102</v>
      </c>
      <c r="B806" s="84">
        <v>71</v>
      </c>
      <c r="C806" s="84">
        <v>1311754</v>
      </c>
      <c r="D806" s="85" t="s">
        <v>122</v>
      </c>
      <c r="E806" s="84">
        <v>2</v>
      </c>
      <c r="F806" s="85" t="s">
        <v>191</v>
      </c>
      <c r="G806" s="85" t="s">
        <v>2229</v>
      </c>
      <c r="H806" s="85" t="s">
        <v>2230</v>
      </c>
      <c r="I806" s="85" t="s">
        <v>2231</v>
      </c>
    </row>
    <row r="807" spans="1:9" ht="13.5" customHeight="1" x14ac:dyDescent="0.2">
      <c r="A807" s="55">
        <f t="shared" si="12"/>
        <v>7103</v>
      </c>
      <c r="B807" s="84">
        <v>71</v>
      </c>
      <c r="C807" s="84">
        <v>1311754</v>
      </c>
      <c r="D807" s="85" t="s">
        <v>122</v>
      </c>
      <c r="E807" s="84">
        <v>3</v>
      </c>
      <c r="F807" s="85" t="s">
        <v>207</v>
      </c>
      <c r="G807" s="85" t="s">
        <v>2232</v>
      </c>
      <c r="H807" s="85" t="s">
        <v>2233</v>
      </c>
      <c r="I807" s="85" t="s">
        <v>2234</v>
      </c>
    </row>
    <row r="808" spans="1:9" ht="13.5" customHeight="1" x14ac:dyDescent="0.2">
      <c r="A808" s="55">
        <f t="shared" si="12"/>
        <v>7104</v>
      </c>
      <c r="B808" s="84">
        <v>71</v>
      </c>
      <c r="C808" s="84">
        <v>1311754</v>
      </c>
      <c r="D808" s="85" t="s">
        <v>122</v>
      </c>
      <c r="E808" s="84">
        <v>4</v>
      </c>
      <c r="F808" s="85" t="s">
        <v>197</v>
      </c>
      <c r="G808" s="85" t="s">
        <v>2235</v>
      </c>
      <c r="H808" s="85" t="s">
        <v>2236</v>
      </c>
      <c r="I808" s="85" t="s">
        <v>293</v>
      </c>
    </row>
    <row r="809" spans="1:9" ht="13.5" customHeight="1" x14ac:dyDescent="0.2">
      <c r="A809" s="55">
        <f t="shared" si="12"/>
        <v>7201</v>
      </c>
      <c r="B809" s="84">
        <v>72</v>
      </c>
      <c r="C809" s="84">
        <v>1311212</v>
      </c>
      <c r="D809" s="85" t="s">
        <v>135</v>
      </c>
      <c r="E809" s="84">
        <v>1</v>
      </c>
      <c r="F809" s="85" t="s">
        <v>187</v>
      </c>
      <c r="G809" s="85" t="s">
        <v>188</v>
      </c>
      <c r="H809" s="85" t="s">
        <v>2237</v>
      </c>
      <c r="I809" s="85" t="s">
        <v>2238</v>
      </c>
    </row>
    <row r="810" spans="1:9" ht="13.5" customHeight="1" x14ac:dyDescent="0.2">
      <c r="A810" s="55">
        <f t="shared" si="12"/>
        <v>7202</v>
      </c>
      <c r="B810" s="84">
        <v>72</v>
      </c>
      <c r="C810" s="84">
        <v>1311212</v>
      </c>
      <c r="D810" s="85" t="s">
        <v>135</v>
      </c>
      <c r="E810" s="84">
        <v>2</v>
      </c>
      <c r="F810" s="85" t="s">
        <v>191</v>
      </c>
      <c r="G810" s="85" t="s">
        <v>2239</v>
      </c>
      <c r="H810" s="85" t="s">
        <v>2240</v>
      </c>
      <c r="I810" s="85" t="s">
        <v>2241</v>
      </c>
    </row>
    <row r="811" spans="1:9" ht="13.5" customHeight="1" x14ac:dyDescent="0.2">
      <c r="A811" s="55">
        <f t="shared" si="12"/>
        <v>7203</v>
      </c>
      <c r="B811" s="84">
        <v>72</v>
      </c>
      <c r="C811" s="84">
        <v>1311212</v>
      </c>
      <c r="D811" s="85" t="s">
        <v>135</v>
      </c>
      <c r="E811" s="84">
        <v>3</v>
      </c>
      <c r="F811" s="85" t="s">
        <v>191</v>
      </c>
      <c r="G811" s="85" t="s">
        <v>2242</v>
      </c>
      <c r="H811" s="85" t="s">
        <v>2243</v>
      </c>
      <c r="I811" s="85" t="s">
        <v>2244</v>
      </c>
    </row>
    <row r="812" spans="1:9" ht="13.5" customHeight="1" x14ac:dyDescent="0.2">
      <c r="A812" s="55">
        <f t="shared" si="12"/>
        <v>7204</v>
      </c>
      <c r="B812" s="84">
        <v>72</v>
      </c>
      <c r="C812" s="84">
        <v>1311212</v>
      </c>
      <c r="D812" s="85" t="s">
        <v>135</v>
      </c>
      <c r="E812" s="84">
        <v>4</v>
      </c>
      <c r="F812" s="85" t="s">
        <v>191</v>
      </c>
      <c r="G812" s="85" t="s">
        <v>2245</v>
      </c>
      <c r="H812" s="85" t="s">
        <v>2246</v>
      </c>
      <c r="I812" s="85" t="s">
        <v>2247</v>
      </c>
    </row>
    <row r="813" spans="1:9" ht="13.5" customHeight="1" x14ac:dyDescent="0.2">
      <c r="A813" s="55">
        <f t="shared" si="12"/>
        <v>7205</v>
      </c>
      <c r="B813" s="84">
        <v>72</v>
      </c>
      <c r="C813" s="84">
        <v>1311212</v>
      </c>
      <c r="D813" s="85" t="s">
        <v>135</v>
      </c>
      <c r="E813" s="84">
        <v>5</v>
      </c>
      <c r="F813" s="85" t="s">
        <v>191</v>
      </c>
      <c r="G813" s="85" t="s">
        <v>2248</v>
      </c>
      <c r="H813" s="85" t="s">
        <v>2249</v>
      </c>
      <c r="I813" s="85" t="s">
        <v>2250</v>
      </c>
    </row>
    <row r="814" spans="1:9" ht="13.5" customHeight="1" x14ac:dyDescent="0.2">
      <c r="A814" s="55">
        <f t="shared" si="12"/>
        <v>7206</v>
      </c>
      <c r="B814" s="84">
        <v>72</v>
      </c>
      <c r="C814" s="84">
        <v>1311212</v>
      </c>
      <c r="D814" s="85" t="s">
        <v>135</v>
      </c>
      <c r="E814" s="84">
        <v>6</v>
      </c>
      <c r="F814" s="85" t="s">
        <v>191</v>
      </c>
      <c r="G814" s="85" t="s">
        <v>2251</v>
      </c>
      <c r="H814" s="85" t="s">
        <v>2252</v>
      </c>
      <c r="I814" s="85" t="s">
        <v>2253</v>
      </c>
    </row>
    <row r="815" spans="1:9" ht="13.5" customHeight="1" x14ac:dyDescent="0.2">
      <c r="A815" s="55">
        <f t="shared" si="12"/>
        <v>7207</v>
      </c>
      <c r="B815" s="84">
        <v>72</v>
      </c>
      <c r="C815" s="84">
        <v>1311212</v>
      </c>
      <c r="D815" s="85" t="s">
        <v>135</v>
      </c>
      <c r="E815" s="84">
        <v>7</v>
      </c>
      <c r="F815" s="85" t="s">
        <v>207</v>
      </c>
      <c r="G815" s="85" t="s">
        <v>456</v>
      </c>
      <c r="H815" s="85" t="s">
        <v>2254</v>
      </c>
      <c r="I815" s="85" t="s">
        <v>2255</v>
      </c>
    </row>
    <row r="816" spans="1:9" ht="13.5" customHeight="1" x14ac:dyDescent="0.2">
      <c r="A816" s="55">
        <f t="shared" si="12"/>
        <v>7208</v>
      </c>
      <c r="B816" s="84">
        <v>72</v>
      </c>
      <c r="C816" s="84">
        <v>1311212</v>
      </c>
      <c r="D816" s="85" t="s">
        <v>135</v>
      </c>
      <c r="E816" s="84">
        <v>8</v>
      </c>
      <c r="F816" s="85" t="s">
        <v>207</v>
      </c>
      <c r="G816" s="85" t="s">
        <v>2256</v>
      </c>
      <c r="H816" s="85" t="s">
        <v>2257</v>
      </c>
      <c r="I816" s="85" t="s">
        <v>2258</v>
      </c>
    </row>
    <row r="817" spans="1:9" ht="13.5" customHeight="1" x14ac:dyDescent="0.2">
      <c r="A817" s="55">
        <f t="shared" si="12"/>
        <v>7209</v>
      </c>
      <c r="B817" s="84">
        <v>72</v>
      </c>
      <c r="C817" s="84">
        <v>1311212</v>
      </c>
      <c r="D817" s="85" t="s">
        <v>135</v>
      </c>
      <c r="E817" s="84">
        <v>9</v>
      </c>
      <c r="F817" s="85" t="s">
        <v>207</v>
      </c>
      <c r="G817" s="85" t="s">
        <v>2259</v>
      </c>
      <c r="H817" s="85" t="s">
        <v>2260</v>
      </c>
      <c r="I817" s="85" t="s">
        <v>2261</v>
      </c>
    </row>
    <row r="818" spans="1:9" ht="13.5" customHeight="1" x14ac:dyDescent="0.2">
      <c r="A818" s="55">
        <f t="shared" si="12"/>
        <v>7210</v>
      </c>
      <c r="B818" s="84">
        <v>72</v>
      </c>
      <c r="C818" s="84">
        <v>1311212</v>
      </c>
      <c r="D818" s="85" t="s">
        <v>135</v>
      </c>
      <c r="E818" s="84">
        <v>10</v>
      </c>
      <c r="F818" s="85" t="s">
        <v>207</v>
      </c>
      <c r="G818" s="85" t="s">
        <v>2262</v>
      </c>
      <c r="H818" s="85" t="s">
        <v>2263</v>
      </c>
      <c r="I818" s="85" t="s">
        <v>2264</v>
      </c>
    </row>
    <row r="819" spans="1:9" ht="13.5" customHeight="1" x14ac:dyDescent="0.2">
      <c r="A819" s="55">
        <f t="shared" si="12"/>
        <v>7211</v>
      </c>
      <c r="B819" s="84">
        <v>72</v>
      </c>
      <c r="C819" s="84">
        <v>1311212</v>
      </c>
      <c r="D819" s="85" t="s">
        <v>135</v>
      </c>
      <c r="E819" s="84">
        <v>11</v>
      </c>
      <c r="F819" s="85" t="s">
        <v>207</v>
      </c>
      <c r="G819" s="85" t="s">
        <v>2265</v>
      </c>
      <c r="H819" s="85" t="s">
        <v>2266</v>
      </c>
      <c r="I819" s="85" t="s">
        <v>2267</v>
      </c>
    </row>
    <row r="820" spans="1:9" ht="13.5" customHeight="1" x14ac:dyDescent="0.2">
      <c r="A820" s="55">
        <f t="shared" si="12"/>
        <v>7212</v>
      </c>
      <c r="B820" s="84">
        <v>72</v>
      </c>
      <c r="C820" s="84">
        <v>1311212</v>
      </c>
      <c r="D820" s="85" t="s">
        <v>135</v>
      </c>
      <c r="E820" s="84">
        <v>12</v>
      </c>
      <c r="F820" s="85" t="s">
        <v>207</v>
      </c>
      <c r="G820" s="85" t="s">
        <v>2268</v>
      </c>
      <c r="H820" s="85" t="s">
        <v>2269</v>
      </c>
      <c r="I820" s="85" t="s">
        <v>2270</v>
      </c>
    </row>
    <row r="821" spans="1:9" ht="13.5" customHeight="1" x14ac:dyDescent="0.2">
      <c r="A821" s="55">
        <f t="shared" si="12"/>
        <v>7213</v>
      </c>
      <c r="B821" s="84">
        <v>72</v>
      </c>
      <c r="C821" s="84">
        <v>1311212</v>
      </c>
      <c r="D821" s="85" t="s">
        <v>135</v>
      </c>
      <c r="E821" s="84">
        <v>13</v>
      </c>
      <c r="F821" s="85" t="s">
        <v>207</v>
      </c>
      <c r="G821" s="85" t="s">
        <v>2271</v>
      </c>
      <c r="H821" s="85" t="s">
        <v>2272</v>
      </c>
      <c r="I821" s="85" t="s">
        <v>2273</v>
      </c>
    </row>
    <row r="822" spans="1:9" ht="13.5" customHeight="1" x14ac:dyDescent="0.2">
      <c r="A822" s="55">
        <f t="shared" si="12"/>
        <v>7214</v>
      </c>
      <c r="B822" s="84">
        <v>72</v>
      </c>
      <c r="C822" s="84">
        <v>1311212</v>
      </c>
      <c r="D822" s="85" t="s">
        <v>135</v>
      </c>
      <c r="E822" s="84">
        <v>14</v>
      </c>
      <c r="F822" s="85" t="s">
        <v>197</v>
      </c>
      <c r="G822" s="85" t="s">
        <v>2274</v>
      </c>
      <c r="H822" s="85" t="s">
        <v>2275</v>
      </c>
      <c r="I822" s="85" t="s">
        <v>2276</v>
      </c>
    </row>
    <row r="823" spans="1:9" ht="13.5" customHeight="1" x14ac:dyDescent="0.2">
      <c r="A823" s="55">
        <f t="shared" si="12"/>
        <v>7215</v>
      </c>
      <c r="B823" s="84">
        <v>72</v>
      </c>
      <c r="C823" s="84">
        <v>1311212</v>
      </c>
      <c r="D823" s="85" t="s">
        <v>135</v>
      </c>
      <c r="E823" s="84">
        <v>15</v>
      </c>
      <c r="F823" s="85" t="s">
        <v>197</v>
      </c>
      <c r="G823" s="85" t="s">
        <v>2277</v>
      </c>
      <c r="H823" s="85" t="s">
        <v>2278</v>
      </c>
      <c r="I823" s="85" t="s">
        <v>2279</v>
      </c>
    </row>
    <row r="824" spans="1:9" ht="13.5" customHeight="1" x14ac:dyDescent="0.2">
      <c r="A824" s="55">
        <f t="shared" si="12"/>
        <v>7216</v>
      </c>
      <c r="B824" s="84">
        <v>72</v>
      </c>
      <c r="C824" s="84">
        <v>1311212</v>
      </c>
      <c r="D824" s="85" t="s">
        <v>135</v>
      </c>
      <c r="E824" s="84">
        <v>16</v>
      </c>
      <c r="F824" s="85" t="s">
        <v>197</v>
      </c>
      <c r="G824" s="85" t="s">
        <v>696</v>
      </c>
      <c r="H824" s="85" t="s">
        <v>2280</v>
      </c>
      <c r="I824" s="85" t="s">
        <v>2281</v>
      </c>
    </row>
    <row r="825" spans="1:9" ht="13.5" customHeight="1" x14ac:dyDescent="0.2">
      <c r="A825" s="55">
        <f t="shared" si="12"/>
        <v>7217</v>
      </c>
      <c r="B825" s="84">
        <v>72</v>
      </c>
      <c r="C825" s="84">
        <v>1311212</v>
      </c>
      <c r="D825" s="85" t="s">
        <v>135</v>
      </c>
      <c r="E825" s="84">
        <v>17</v>
      </c>
      <c r="F825" s="85" t="s">
        <v>187</v>
      </c>
      <c r="G825" s="85" t="s">
        <v>2282</v>
      </c>
      <c r="H825" s="85" t="s">
        <v>2283</v>
      </c>
      <c r="I825" s="85" t="s">
        <v>2284</v>
      </c>
    </row>
    <row r="826" spans="1:9" ht="13.5" customHeight="1" x14ac:dyDescent="0.2">
      <c r="A826" s="55">
        <f t="shared" si="12"/>
        <v>7218</v>
      </c>
      <c r="B826" s="84">
        <v>72</v>
      </c>
      <c r="C826" s="84">
        <v>1311212</v>
      </c>
      <c r="D826" s="85" t="s">
        <v>135</v>
      </c>
      <c r="E826" s="84">
        <v>18</v>
      </c>
      <c r="F826" s="85" t="s">
        <v>187</v>
      </c>
      <c r="G826" s="85" t="s">
        <v>2285</v>
      </c>
      <c r="H826" s="85" t="s">
        <v>2286</v>
      </c>
      <c r="I826" s="85" t="s">
        <v>2287</v>
      </c>
    </row>
    <row r="827" spans="1:9" ht="13.5" customHeight="1" x14ac:dyDescent="0.2">
      <c r="A827" s="55">
        <f t="shared" si="12"/>
        <v>7219</v>
      </c>
      <c r="B827" s="84">
        <v>72</v>
      </c>
      <c r="C827" s="84">
        <v>1311212</v>
      </c>
      <c r="D827" s="85" t="s">
        <v>135</v>
      </c>
      <c r="E827" s="84">
        <v>19</v>
      </c>
      <c r="F827" s="85" t="s">
        <v>207</v>
      </c>
      <c r="G827" s="85" t="s">
        <v>2288</v>
      </c>
      <c r="H827" s="85" t="s">
        <v>2289</v>
      </c>
      <c r="I827" s="85" t="s">
        <v>2290</v>
      </c>
    </row>
    <row r="828" spans="1:9" ht="13.5" customHeight="1" x14ac:dyDescent="0.2">
      <c r="A828" s="55">
        <f t="shared" si="12"/>
        <v>7220</v>
      </c>
      <c r="B828" s="84">
        <v>72</v>
      </c>
      <c r="C828" s="84">
        <v>1311212</v>
      </c>
      <c r="D828" s="85" t="s">
        <v>135</v>
      </c>
      <c r="E828" s="84">
        <v>20</v>
      </c>
      <c r="F828" s="85" t="s">
        <v>191</v>
      </c>
      <c r="G828" s="85" t="s">
        <v>2291</v>
      </c>
      <c r="H828" s="85" t="s">
        <v>2292</v>
      </c>
      <c r="I828" s="85" t="s">
        <v>2293</v>
      </c>
    </row>
    <row r="829" spans="1:9" ht="13.5" customHeight="1" x14ac:dyDescent="0.2">
      <c r="A829" s="55">
        <f t="shared" si="12"/>
        <v>7301</v>
      </c>
      <c r="B829" s="84">
        <v>73</v>
      </c>
      <c r="C829" s="84">
        <v>1609085</v>
      </c>
      <c r="D829" s="85" t="s">
        <v>120</v>
      </c>
      <c r="E829" s="84">
        <v>1</v>
      </c>
      <c r="F829" s="85" t="s">
        <v>187</v>
      </c>
      <c r="G829" s="85" t="s">
        <v>188</v>
      </c>
      <c r="H829" s="85" t="s">
        <v>2294</v>
      </c>
      <c r="I829" s="85" t="s">
        <v>2295</v>
      </c>
    </row>
    <row r="830" spans="1:9" ht="13.5" customHeight="1" x14ac:dyDescent="0.2">
      <c r="A830" s="55">
        <f t="shared" si="12"/>
        <v>7302</v>
      </c>
      <c r="B830" s="84">
        <v>73</v>
      </c>
      <c r="C830" s="84">
        <v>1609085</v>
      </c>
      <c r="D830" s="85" t="s">
        <v>120</v>
      </c>
      <c r="E830" s="84">
        <v>2</v>
      </c>
      <c r="F830" s="85" t="s">
        <v>207</v>
      </c>
      <c r="G830" s="85" t="s">
        <v>2296</v>
      </c>
      <c r="H830" s="85" t="s">
        <v>2297</v>
      </c>
      <c r="I830" s="85" t="s">
        <v>2298</v>
      </c>
    </row>
    <row r="831" spans="1:9" ht="13.5" customHeight="1" x14ac:dyDescent="0.2">
      <c r="A831" s="55">
        <f t="shared" si="12"/>
        <v>7303</v>
      </c>
      <c r="B831" s="84">
        <v>73</v>
      </c>
      <c r="C831" s="84">
        <v>1609085</v>
      </c>
      <c r="D831" s="85" t="s">
        <v>120</v>
      </c>
      <c r="E831" s="84">
        <v>3</v>
      </c>
      <c r="F831" s="85" t="s">
        <v>197</v>
      </c>
      <c r="G831" s="85" t="s">
        <v>2299</v>
      </c>
      <c r="H831" s="85" t="s">
        <v>2300</v>
      </c>
      <c r="I831" s="85" t="s">
        <v>2301</v>
      </c>
    </row>
    <row r="832" spans="1:9" ht="13.5" customHeight="1" x14ac:dyDescent="0.2">
      <c r="A832" s="55">
        <f t="shared" si="12"/>
        <v>7304</v>
      </c>
      <c r="B832" s="84">
        <v>73</v>
      </c>
      <c r="C832" s="84">
        <v>1609085</v>
      </c>
      <c r="D832" s="85" t="s">
        <v>120</v>
      </c>
      <c r="E832" s="84">
        <v>4</v>
      </c>
      <c r="F832" s="85" t="s">
        <v>207</v>
      </c>
      <c r="G832" s="85" t="s">
        <v>2302</v>
      </c>
      <c r="H832" s="85" t="s">
        <v>2303</v>
      </c>
      <c r="I832" s="85" t="s">
        <v>2304</v>
      </c>
    </row>
    <row r="833" spans="1:9" ht="13.5" customHeight="1" x14ac:dyDescent="0.2">
      <c r="A833" s="55">
        <f t="shared" si="12"/>
        <v>7305</v>
      </c>
      <c r="B833" s="84">
        <v>73</v>
      </c>
      <c r="C833" s="84">
        <v>1609085</v>
      </c>
      <c r="D833" s="85" t="s">
        <v>120</v>
      </c>
      <c r="E833" s="84">
        <v>5</v>
      </c>
      <c r="F833" s="85" t="s">
        <v>197</v>
      </c>
      <c r="G833" s="85" t="s">
        <v>2305</v>
      </c>
      <c r="H833" s="85" t="s">
        <v>2306</v>
      </c>
      <c r="I833" s="85" t="s">
        <v>2307</v>
      </c>
    </row>
    <row r="834" spans="1:9" ht="13.5" customHeight="1" x14ac:dyDescent="0.2">
      <c r="A834" s="55">
        <f t="shared" si="12"/>
        <v>7306</v>
      </c>
      <c r="B834" s="84">
        <v>73</v>
      </c>
      <c r="C834" s="84">
        <v>1609085</v>
      </c>
      <c r="D834" s="85" t="s">
        <v>120</v>
      </c>
      <c r="E834" s="84">
        <v>6</v>
      </c>
      <c r="F834" s="85" t="s">
        <v>191</v>
      </c>
      <c r="G834" s="85" t="s">
        <v>2308</v>
      </c>
      <c r="H834" s="85" t="s">
        <v>2309</v>
      </c>
      <c r="I834" s="85" t="s">
        <v>2310</v>
      </c>
    </row>
    <row r="835" spans="1:9" ht="13.5" customHeight="1" x14ac:dyDescent="0.2">
      <c r="A835" s="55">
        <f t="shared" si="12"/>
        <v>7307</v>
      </c>
      <c r="B835" s="84">
        <v>73</v>
      </c>
      <c r="C835" s="84">
        <v>1609085</v>
      </c>
      <c r="D835" s="85" t="s">
        <v>120</v>
      </c>
      <c r="E835" s="84">
        <v>7</v>
      </c>
      <c r="F835" s="85" t="s">
        <v>197</v>
      </c>
      <c r="G835" s="85" t="s">
        <v>2311</v>
      </c>
      <c r="H835" s="85" t="s">
        <v>2312</v>
      </c>
      <c r="I835" s="85" t="s">
        <v>2313</v>
      </c>
    </row>
    <row r="836" spans="1:9" ht="13.5" customHeight="1" x14ac:dyDescent="0.2">
      <c r="A836" s="55">
        <f t="shared" ref="A836:A899" si="13">B836*100+E836</f>
        <v>7308</v>
      </c>
      <c r="B836" s="84">
        <v>73</v>
      </c>
      <c r="C836" s="84">
        <v>1609085</v>
      </c>
      <c r="D836" s="85" t="s">
        <v>120</v>
      </c>
      <c r="E836" s="84">
        <v>8</v>
      </c>
      <c r="F836" s="85" t="s">
        <v>197</v>
      </c>
      <c r="G836" s="85" t="s">
        <v>2314</v>
      </c>
      <c r="H836" s="85" t="s">
        <v>2315</v>
      </c>
      <c r="I836" s="85" t="s">
        <v>2316</v>
      </c>
    </row>
    <row r="837" spans="1:9" ht="13.5" customHeight="1" x14ac:dyDescent="0.2">
      <c r="A837" s="55">
        <f t="shared" si="13"/>
        <v>7309</v>
      </c>
      <c r="B837" s="84">
        <v>73</v>
      </c>
      <c r="C837" s="84">
        <v>1609085</v>
      </c>
      <c r="D837" s="85" t="s">
        <v>120</v>
      </c>
      <c r="E837" s="84">
        <v>9</v>
      </c>
      <c r="F837" s="85" t="s">
        <v>191</v>
      </c>
      <c r="G837" s="85" t="s">
        <v>2317</v>
      </c>
      <c r="H837" s="85" t="s">
        <v>2318</v>
      </c>
      <c r="I837" s="85" t="s">
        <v>2319</v>
      </c>
    </row>
    <row r="838" spans="1:9" ht="13.5" customHeight="1" x14ac:dyDescent="0.2">
      <c r="A838" s="55">
        <f t="shared" si="13"/>
        <v>7310</v>
      </c>
      <c r="B838" s="84">
        <v>73</v>
      </c>
      <c r="C838" s="84">
        <v>1609085</v>
      </c>
      <c r="D838" s="85" t="s">
        <v>120</v>
      </c>
      <c r="E838" s="84">
        <v>10</v>
      </c>
      <c r="F838" s="85" t="s">
        <v>191</v>
      </c>
      <c r="G838" s="85" t="s">
        <v>2320</v>
      </c>
      <c r="H838" s="85" t="s">
        <v>2321</v>
      </c>
      <c r="I838" s="85" t="s">
        <v>2322</v>
      </c>
    </row>
    <row r="839" spans="1:9" ht="13.5" customHeight="1" x14ac:dyDescent="0.2">
      <c r="A839" s="55">
        <f t="shared" si="13"/>
        <v>7311</v>
      </c>
      <c r="B839" s="84">
        <v>73</v>
      </c>
      <c r="C839" s="84">
        <v>1609085</v>
      </c>
      <c r="D839" s="85" t="s">
        <v>120</v>
      </c>
      <c r="E839" s="84">
        <v>11</v>
      </c>
      <c r="F839" s="85" t="s">
        <v>191</v>
      </c>
      <c r="G839" s="85" t="s">
        <v>2323</v>
      </c>
      <c r="H839" s="85" t="s">
        <v>2324</v>
      </c>
      <c r="I839" s="85" t="s">
        <v>2325</v>
      </c>
    </row>
    <row r="840" spans="1:9" ht="13.5" customHeight="1" x14ac:dyDescent="0.2">
      <c r="A840" s="55">
        <f t="shared" si="13"/>
        <v>7312</v>
      </c>
      <c r="B840" s="84">
        <v>73</v>
      </c>
      <c r="C840" s="84">
        <v>1609085</v>
      </c>
      <c r="D840" s="85" t="s">
        <v>120</v>
      </c>
      <c r="E840" s="84">
        <v>12</v>
      </c>
      <c r="F840" s="85" t="s">
        <v>191</v>
      </c>
      <c r="G840" s="85" t="s">
        <v>2326</v>
      </c>
      <c r="H840" s="85" t="s">
        <v>2327</v>
      </c>
      <c r="I840" s="85" t="s">
        <v>2328</v>
      </c>
    </row>
    <row r="841" spans="1:9" ht="13.5" customHeight="1" x14ac:dyDescent="0.2">
      <c r="A841" s="55">
        <f t="shared" si="13"/>
        <v>7313</v>
      </c>
      <c r="B841" s="84">
        <v>73</v>
      </c>
      <c r="C841" s="84">
        <v>1609085</v>
      </c>
      <c r="D841" s="85" t="s">
        <v>120</v>
      </c>
      <c r="E841" s="84">
        <v>13</v>
      </c>
      <c r="F841" s="85" t="s">
        <v>191</v>
      </c>
      <c r="G841" s="85" t="s">
        <v>2329</v>
      </c>
      <c r="H841" s="85" t="s">
        <v>2330</v>
      </c>
      <c r="I841" s="85" t="s">
        <v>2331</v>
      </c>
    </row>
    <row r="842" spans="1:9" ht="13.5" customHeight="1" x14ac:dyDescent="0.2">
      <c r="A842" s="55">
        <f t="shared" si="13"/>
        <v>7401</v>
      </c>
      <c r="B842" s="84">
        <v>74</v>
      </c>
      <c r="C842" s="84">
        <v>1704848</v>
      </c>
      <c r="D842" s="85" t="s">
        <v>171</v>
      </c>
      <c r="E842" s="84">
        <v>1</v>
      </c>
      <c r="F842" s="85" t="s">
        <v>187</v>
      </c>
      <c r="G842" s="85" t="s">
        <v>188</v>
      </c>
      <c r="H842" s="85" t="s">
        <v>2332</v>
      </c>
      <c r="I842" s="85" t="s">
        <v>2333</v>
      </c>
    </row>
    <row r="843" spans="1:9" ht="13.5" customHeight="1" x14ac:dyDescent="0.2">
      <c r="A843" s="55">
        <f t="shared" si="13"/>
        <v>7402</v>
      </c>
      <c r="B843" s="84">
        <v>74</v>
      </c>
      <c r="C843" s="84">
        <v>1704848</v>
      </c>
      <c r="D843" s="85" t="s">
        <v>171</v>
      </c>
      <c r="E843" s="84">
        <v>2</v>
      </c>
      <c r="F843" s="85" t="s">
        <v>191</v>
      </c>
      <c r="G843" s="85" t="s">
        <v>2334</v>
      </c>
      <c r="H843" s="85" t="s">
        <v>2335</v>
      </c>
      <c r="I843" s="85" t="s">
        <v>2336</v>
      </c>
    </row>
    <row r="844" spans="1:9" ht="13.5" customHeight="1" x14ac:dyDescent="0.2">
      <c r="A844" s="55">
        <f t="shared" si="13"/>
        <v>7403</v>
      </c>
      <c r="B844" s="84">
        <v>74</v>
      </c>
      <c r="C844" s="84">
        <v>1704848</v>
      </c>
      <c r="D844" s="85" t="s">
        <v>171</v>
      </c>
      <c r="E844" s="84">
        <v>3</v>
      </c>
      <c r="F844" s="85" t="s">
        <v>191</v>
      </c>
      <c r="G844" s="85" t="s">
        <v>1811</v>
      </c>
      <c r="H844" s="85" t="s">
        <v>2337</v>
      </c>
      <c r="I844" s="85" t="s">
        <v>2338</v>
      </c>
    </row>
    <row r="845" spans="1:9" ht="13.5" customHeight="1" x14ac:dyDescent="0.2">
      <c r="A845" s="55">
        <f t="shared" si="13"/>
        <v>7404</v>
      </c>
      <c r="B845" s="84">
        <v>74</v>
      </c>
      <c r="C845" s="84">
        <v>1704848</v>
      </c>
      <c r="D845" s="85" t="s">
        <v>171</v>
      </c>
      <c r="E845" s="84">
        <v>4</v>
      </c>
      <c r="F845" s="85" t="s">
        <v>191</v>
      </c>
      <c r="G845" s="85" t="s">
        <v>2339</v>
      </c>
      <c r="H845" s="85" t="s">
        <v>2340</v>
      </c>
      <c r="I845" s="85" t="s">
        <v>2341</v>
      </c>
    </row>
    <row r="846" spans="1:9" ht="13.5" customHeight="1" x14ac:dyDescent="0.2">
      <c r="A846" s="55">
        <f t="shared" si="13"/>
        <v>7405</v>
      </c>
      <c r="B846" s="84">
        <v>74</v>
      </c>
      <c r="C846" s="84">
        <v>1704848</v>
      </c>
      <c r="D846" s="85" t="s">
        <v>171</v>
      </c>
      <c r="E846" s="84">
        <v>5</v>
      </c>
      <c r="F846" s="85" t="s">
        <v>191</v>
      </c>
      <c r="G846" s="85" t="s">
        <v>2342</v>
      </c>
      <c r="H846" s="85" t="s">
        <v>2343</v>
      </c>
      <c r="I846" s="85" t="s">
        <v>2344</v>
      </c>
    </row>
    <row r="847" spans="1:9" ht="13.5" customHeight="1" x14ac:dyDescent="0.2">
      <c r="A847" s="55">
        <f t="shared" si="13"/>
        <v>7406</v>
      </c>
      <c r="B847" s="84">
        <v>74</v>
      </c>
      <c r="C847" s="84">
        <v>1704848</v>
      </c>
      <c r="D847" s="85" t="s">
        <v>171</v>
      </c>
      <c r="E847" s="84">
        <v>6</v>
      </c>
      <c r="F847" s="85" t="s">
        <v>207</v>
      </c>
      <c r="G847" s="85" t="s">
        <v>838</v>
      </c>
      <c r="H847" s="85" t="s">
        <v>2345</v>
      </c>
      <c r="I847" s="85" t="s">
        <v>2346</v>
      </c>
    </row>
    <row r="848" spans="1:9" ht="13.5" customHeight="1" x14ac:dyDescent="0.2">
      <c r="A848" s="55">
        <f t="shared" si="13"/>
        <v>7407</v>
      </c>
      <c r="B848" s="84">
        <v>74</v>
      </c>
      <c r="C848" s="84">
        <v>1704848</v>
      </c>
      <c r="D848" s="85" t="s">
        <v>171</v>
      </c>
      <c r="E848" s="84">
        <v>7</v>
      </c>
      <c r="F848" s="85" t="s">
        <v>207</v>
      </c>
      <c r="G848" s="85" t="s">
        <v>2347</v>
      </c>
      <c r="H848" s="85" t="s">
        <v>2348</v>
      </c>
      <c r="I848" s="85" t="s">
        <v>2346</v>
      </c>
    </row>
    <row r="849" spans="1:9" ht="13.5" customHeight="1" x14ac:dyDescent="0.2">
      <c r="A849" s="55">
        <f t="shared" si="13"/>
        <v>7501</v>
      </c>
      <c r="B849" s="84">
        <v>75</v>
      </c>
      <c r="C849" s="84">
        <v>1707142</v>
      </c>
      <c r="D849" s="85" t="s">
        <v>121</v>
      </c>
      <c r="E849" s="84">
        <v>1</v>
      </c>
      <c r="F849" s="85" t="s">
        <v>187</v>
      </c>
      <c r="G849" s="85" t="s">
        <v>188</v>
      </c>
      <c r="H849" s="85" t="s">
        <v>2349</v>
      </c>
      <c r="I849" s="85" t="s">
        <v>1000</v>
      </c>
    </row>
    <row r="850" spans="1:9" ht="13.5" customHeight="1" x14ac:dyDescent="0.2">
      <c r="A850" s="55">
        <f t="shared" si="13"/>
        <v>7502</v>
      </c>
      <c r="B850" s="84">
        <v>75</v>
      </c>
      <c r="C850" s="84">
        <v>1707142</v>
      </c>
      <c r="D850" s="85" t="s">
        <v>121</v>
      </c>
      <c r="E850" s="84">
        <v>2</v>
      </c>
      <c r="F850" s="85" t="s">
        <v>191</v>
      </c>
      <c r="G850" s="85" t="s">
        <v>2350</v>
      </c>
      <c r="H850" s="85" t="s">
        <v>2351</v>
      </c>
      <c r="I850" s="85" t="s">
        <v>2352</v>
      </c>
    </row>
    <row r="851" spans="1:9" ht="13.5" customHeight="1" x14ac:dyDescent="0.2">
      <c r="A851" s="55">
        <f t="shared" si="13"/>
        <v>7503</v>
      </c>
      <c r="B851" s="84">
        <v>75</v>
      </c>
      <c r="C851" s="84">
        <v>1707142</v>
      </c>
      <c r="D851" s="85" t="s">
        <v>121</v>
      </c>
      <c r="E851" s="84">
        <v>3</v>
      </c>
      <c r="F851" s="85" t="s">
        <v>207</v>
      </c>
      <c r="G851" s="85" t="s">
        <v>2353</v>
      </c>
      <c r="H851" s="85" t="s">
        <v>2354</v>
      </c>
      <c r="I851" s="85" t="s">
        <v>2355</v>
      </c>
    </row>
    <row r="852" spans="1:9" ht="13.5" customHeight="1" x14ac:dyDescent="0.2">
      <c r="A852" s="55">
        <f t="shared" si="13"/>
        <v>7504</v>
      </c>
      <c r="B852" s="84">
        <v>75</v>
      </c>
      <c r="C852" s="84">
        <v>1707142</v>
      </c>
      <c r="D852" s="85" t="s">
        <v>121</v>
      </c>
      <c r="E852" s="84">
        <v>4</v>
      </c>
      <c r="F852" s="85" t="s">
        <v>197</v>
      </c>
      <c r="G852" s="85" t="s">
        <v>2356</v>
      </c>
      <c r="H852" s="85" t="s">
        <v>2357</v>
      </c>
      <c r="I852" s="85" t="s">
        <v>2358</v>
      </c>
    </row>
    <row r="853" spans="1:9" ht="13.5" customHeight="1" x14ac:dyDescent="0.2">
      <c r="A853" s="55">
        <f t="shared" si="13"/>
        <v>7601</v>
      </c>
      <c r="B853" s="84">
        <v>76</v>
      </c>
      <c r="C853" s="84">
        <v>1708193</v>
      </c>
      <c r="D853" s="85" t="s">
        <v>140</v>
      </c>
      <c r="E853" s="84">
        <v>1</v>
      </c>
      <c r="F853" s="85" t="s">
        <v>187</v>
      </c>
      <c r="G853" s="85" t="s">
        <v>188</v>
      </c>
      <c r="H853" s="85" t="s">
        <v>2359</v>
      </c>
      <c r="I853" s="85" t="s">
        <v>2360</v>
      </c>
    </row>
    <row r="854" spans="1:9" ht="13.5" customHeight="1" x14ac:dyDescent="0.2">
      <c r="A854" s="55">
        <f t="shared" si="13"/>
        <v>7602</v>
      </c>
      <c r="B854" s="84">
        <v>76</v>
      </c>
      <c r="C854" s="84">
        <v>1708193</v>
      </c>
      <c r="D854" s="85" t="s">
        <v>140</v>
      </c>
      <c r="E854" s="84">
        <v>2</v>
      </c>
      <c r="F854" s="85" t="s">
        <v>191</v>
      </c>
      <c r="G854" s="85" t="s">
        <v>2361</v>
      </c>
      <c r="H854" s="85" t="s">
        <v>2362</v>
      </c>
      <c r="I854" s="85" t="s">
        <v>2363</v>
      </c>
    </row>
    <row r="855" spans="1:9" ht="13.5" customHeight="1" x14ac:dyDescent="0.2">
      <c r="A855" s="55">
        <f t="shared" si="13"/>
        <v>7603</v>
      </c>
      <c r="B855" s="84">
        <v>76</v>
      </c>
      <c r="C855" s="84">
        <v>1708193</v>
      </c>
      <c r="D855" s="85" t="s">
        <v>140</v>
      </c>
      <c r="E855" s="84">
        <v>3</v>
      </c>
      <c r="F855" s="85" t="s">
        <v>191</v>
      </c>
      <c r="G855" s="85" t="s">
        <v>2364</v>
      </c>
      <c r="H855" s="85" t="s">
        <v>2365</v>
      </c>
      <c r="I855" s="85" t="s">
        <v>2366</v>
      </c>
    </row>
    <row r="856" spans="1:9" ht="13.5" customHeight="1" x14ac:dyDescent="0.2">
      <c r="A856" s="55">
        <f t="shared" si="13"/>
        <v>7604</v>
      </c>
      <c r="B856" s="84">
        <v>76</v>
      </c>
      <c r="C856" s="84">
        <v>1708193</v>
      </c>
      <c r="D856" s="85" t="s">
        <v>140</v>
      </c>
      <c r="E856" s="84">
        <v>4</v>
      </c>
      <c r="F856" s="85" t="s">
        <v>191</v>
      </c>
      <c r="G856" s="85" t="s">
        <v>2367</v>
      </c>
      <c r="H856" s="85" t="s">
        <v>2368</v>
      </c>
      <c r="I856" s="85" t="s">
        <v>2369</v>
      </c>
    </row>
    <row r="857" spans="1:9" ht="13.5" customHeight="1" x14ac:dyDescent="0.2">
      <c r="A857" s="55">
        <f t="shared" si="13"/>
        <v>7605</v>
      </c>
      <c r="B857" s="84">
        <v>76</v>
      </c>
      <c r="C857" s="84">
        <v>1708193</v>
      </c>
      <c r="D857" s="85" t="s">
        <v>140</v>
      </c>
      <c r="E857" s="84">
        <v>5</v>
      </c>
      <c r="F857" s="85" t="s">
        <v>191</v>
      </c>
      <c r="G857" s="85" t="s">
        <v>2370</v>
      </c>
      <c r="H857" s="85" t="s">
        <v>2371</v>
      </c>
      <c r="I857" s="85" t="s">
        <v>2372</v>
      </c>
    </row>
    <row r="858" spans="1:9" ht="13.5" customHeight="1" x14ac:dyDescent="0.2">
      <c r="A858" s="55">
        <f t="shared" si="13"/>
        <v>7606</v>
      </c>
      <c r="B858" s="84">
        <v>76</v>
      </c>
      <c r="C858" s="84">
        <v>1708193</v>
      </c>
      <c r="D858" s="85" t="s">
        <v>140</v>
      </c>
      <c r="E858" s="84">
        <v>6</v>
      </c>
      <c r="F858" s="85" t="s">
        <v>191</v>
      </c>
      <c r="G858" s="85" t="s">
        <v>2373</v>
      </c>
      <c r="H858" s="85" t="s">
        <v>2374</v>
      </c>
      <c r="I858" s="85" t="s">
        <v>2375</v>
      </c>
    </row>
    <row r="859" spans="1:9" ht="13.5" customHeight="1" x14ac:dyDescent="0.2">
      <c r="A859" s="55">
        <f t="shared" si="13"/>
        <v>7607</v>
      </c>
      <c r="B859" s="84">
        <v>76</v>
      </c>
      <c r="C859" s="84">
        <v>1708193</v>
      </c>
      <c r="D859" s="85" t="s">
        <v>140</v>
      </c>
      <c r="E859" s="84">
        <v>7</v>
      </c>
      <c r="F859" s="85" t="s">
        <v>207</v>
      </c>
      <c r="G859" s="85" t="s">
        <v>629</v>
      </c>
      <c r="H859" s="85" t="s">
        <v>2376</v>
      </c>
      <c r="I859" s="85" t="s">
        <v>256</v>
      </c>
    </row>
    <row r="860" spans="1:9" ht="13.5" customHeight="1" x14ac:dyDescent="0.2">
      <c r="A860" s="55">
        <f t="shared" si="13"/>
        <v>7608</v>
      </c>
      <c r="B860" s="84">
        <v>76</v>
      </c>
      <c r="C860" s="84">
        <v>1708193</v>
      </c>
      <c r="D860" s="85" t="s">
        <v>140</v>
      </c>
      <c r="E860" s="84">
        <v>8</v>
      </c>
      <c r="F860" s="85" t="s">
        <v>191</v>
      </c>
      <c r="G860" s="85" t="s">
        <v>2377</v>
      </c>
      <c r="H860" s="85" t="s">
        <v>2378</v>
      </c>
      <c r="I860" s="85" t="s">
        <v>1530</v>
      </c>
    </row>
    <row r="861" spans="1:9" ht="13.5" customHeight="1" x14ac:dyDescent="0.2">
      <c r="A861" s="55">
        <f t="shared" si="13"/>
        <v>7609</v>
      </c>
      <c r="B861" s="84">
        <v>76</v>
      </c>
      <c r="C861" s="84">
        <v>1708193</v>
      </c>
      <c r="D861" s="85" t="s">
        <v>140</v>
      </c>
      <c r="E861" s="84">
        <v>9</v>
      </c>
      <c r="F861" s="85" t="s">
        <v>191</v>
      </c>
      <c r="G861" s="85" t="s">
        <v>2379</v>
      </c>
      <c r="H861" s="85" t="s">
        <v>2380</v>
      </c>
      <c r="I861" s="85" t="s">
        <v>2381</v>
      </c>
    </row>
    <row r="862" spans="1:9" ht="13.5" customHeight="1" x14ac:dyDescent="0.2">
      <c r="A862" s="55">
        <f t="shared" si="13"/>
        <v>7610</v>
      </c>
      <c r="B862" s="84">
        <v>76</v>
      </c>
      <c r="C862" s="84">
        <v>1708193</v>
      </c>
      <c r="D862" s="85" t="s">
        <v>140</v>
      </c>
      <c r="E862" s="84">
        <v>10</v>
      </c>
      <c r="F862" s="85" t="s">
        <v>191</v>
      </c>
      <c r="G862" s="85" t="s">
        <v>2382</v>
      </c>
      <c r="H862" s="85" t="s">
        <v>2383</v>
      </c>
      <c r="I862" s="85" t="s">
        <v>2384</v>
      </c>
    </row>
    <row r="863" spans="1:9" ht="13.5" customHeight="1" x14ac:dyDescent="0.2">
      <c r="A863" s="55">
        <f t="shared" si="13"/>
        <v>7611</v>
      </c>
      <c r="B863" s="84">
        <v>76</v>
      </c>
      <c r="C863" s="84">
        <v>1708193</v>
      </c>
      <c r="D863" s="85" t="s">
        <v>140</v>
      </c>
      <c r="E863" s="84">
        <v>11</v>
      </c>
      <c r="F863" s="85" t="s">
        <v>191</v>
      </c>
      <c r="G863" s="85" t="s">
        <v>2385</v>
      </c>
      <c r="H863" s="85" t="s">
        <v>2386</v>
      </c>
      <c r="I863" s="85" t="s">
        <v>2387</v>
      </c>
    </row>
    <row r="864" spans="1:9" ht="13.5" customHeight="1" x14ac:dyDescent="0.2">
      <c r="A864" s="55">
        <f t="shared" si="13"/>
        <v>7612</v>
      </c>
      <c r="B864" s="84">
        <v>76</v>
      </c>
      <c r="C864" s="84">
        <v>1708193</v>
      </c>
      <c r="D864" s="85" t="s">
        <v>140</v>
      </c>
      <c r="E864" s="84">
        <v>12</v>
      </c>
      <c r="F864" s="85" t="s">
        <v>191</v>
      </c>
      <c r="G864" s="85" t="s">
        <v>2388</v>
      </c>
      <c r="H864" s="85" t="s">
        <v>2389</v>
      </c>
      <c r="I864" s="85" t="s">
        <v>2390</v>
      </c>
    </row>
    <row r="865" spans="1:9" ht="13.5" customHeight="1" x14ac:dyDescent="0.2">
      <c r="A865" s="55">
        <f t="shared" si="13"/>
        <v>7613</v>
      </c>
      <c r="B865" s="84">
        <v>76</v>
      </c>
      <c r="C865" s="84">
        <v>1708193</v>
      </c>
      <c r="D865" s="85" t="s">
        <v>140</v>
      </c>
      <c r="E865" s="84">
        <v>13</v>
      </c>
      <c r="F865" s="85" t="s">
        <v>191</v>
      </c>
      <c r="G865" s="85" t="s">
        <v>2391</v>
      </c>
      <c r="H865" s="85" t="s">
        <v>2392</v>
      </c>
      <c r="I865" s="85" t="s">
        <v>2393</v>
      </c>
    </row>
    <row r="866" spans="1:9" ht="13.5" customHeight="1" x14ac:dyDescent="0.2">
      <c r="A866" s="55">
        <f t="shared" si="13"/>
        <v>7701</v>
      </c>
      <c r="B866" s="84">
        <v>77</v>
      </c>
      <c r="C866" s="84">
        <v>1714183</v>
      </c>
      <c r="D866" s="85" t="s">
        <v>114</v>
      </c>
      <c r="E866" s="84">
        <v>1</v>
      </c>
      <c r="F866" s="85" t="s">
        <v>187</v>
      </c>
      <c r="G866" s="85" t="s">
        <v>188</v>
      </c>
      <c r="H866" s="85" t="s">
        <v>2394</v>
      </c>
      <c r="I866" s="85" t="s">
        <v>2395</v>
      </c>
    </row>
    <row r="867" spans="1:9" ht="13.5" customHeight="1" x14ac:dyDescent="0.2">
      <c r="A867" s="55">
        <f t="shared" si="13"/>
        <v>7702</v>
      </c>
      <c r="B867" s="84">
        <v>77</v>
      </c>
      <c r="C867" s="84">
        <v>1714183</v>
      </c>
      <c r="D867" s="85" t="s">
        <v>114</v>
      </c>
      <c r="E867" s="84">
        <v>2</v>
      </c>
      <c r="F867" s="85" t="s">
        <v>191</v>
      </c>
      <c r="G867" s="85" t="s">
        <v>2396</v>
      </c>
      <c r="H867" s="85" t="s">
        <v>2397</v>
      </c>
      <c r="I867" s="85" t="s">
        <v>2398</v>
      </c>
    </row>
    <row r="868" spans="1:9" ht="13.5" customHeight="1" x14ac:dyDescent="0.2">
      <c r="A868" s="55">
        <f t="shared" si="13"/>
        <v>7703</v>
      </c>
      <c r="B868" s="84">
        <v>77</v>
      </c>
      <c r="C868" s="84">
        <v>1714183</v>
      </c>
      <c r="D868" s="85" t="s">
        <v>114</v>
      </c>
      <c r="E868" s="84">
        <v>3</v>
      </c>
      <c r="F868" s="85" t="s">
        <v>191</v>
      </c>
      <c r="G868" s="85" t="s">
        <v>2399</v>
      </c>
      <c r="H868" s="85" t="s">
        <v>2400</v>
      </c>
      <c r="I868" s="85" t="s">
        <v>2401</v>
      </c>
    </row>
    <row r="869" spans="1:9" ht="13.5" customHeight="1" x14ac:dyDescent="0.2">
      <c r="A869" s="55">
        <f t="shared" si="13"/>
        <v>7704</v>
      </c>
      <c r="B869" s="84">
        <v>77</v>
      </c>
      <c r="C869" s="84">
        <v>1714183</v>
      </c>
      <c r="D869" s="85" t="s">
        <v>114</v>
      </c>
      <c r="E869" s="84">
        <v>4</v>
      </c>
      <c r="F869" s="85" t="s">
        <v>191</v>
      </c>
      <c r="G869" s="85" t="s">
        <v>2402</v>
      </c>
      <c r="H869" s="85" t="s">
        <v>2403</v>
      </c>
      <c r="I869" s="85" t="s">
        <v>2404</v>
      </c>
    </row>
    <row r="870" spans="1:9" ht="13.5" customHeight="1" x14ac:dyDescent="0.2">
      <c r="A870" s="55">
        <f t="shared" si="13"/>
        <v>7705</v>
      </c>
      <c r="B870" s="84">
        <v>77</v>
      </c>
      <c r="C870" s="84">
        <v>1714183</v>
      </c>
      <c r="D870" s="85" t="s">
        <v>114</v>
      </c>
      <c r="E870" s="84">
        <v>5</v>
      </c>
      <c r="F870" s="85" t="s">
        <v>191</v>
      </c>
      <c r="G870" s="85" t="s">
        <v>2405</v>
      </c>
      <c r="H870" s="85" t="s">
        <v>2406</v>
      </c>
      <c r="I870" s="85" t="s">
        <v>2407</v>
      </c>
    </row>
    <row r="871" spans="1:9" ht="13.5" customHeight="1" x14ac:dyDescent="0.2">
      <c r="A871" s="55">
        <f t="shared" si="13"/>
        <v>7706</v>
      </c>
      <c r="B871" s="84">
        <v>77</v>
      </c>
      <c r="C871" s="84">
        <v>1714183</v>
      </c>
      <c r="D871" s="85" t="s">
        <v>114</v>
      </c>
      <c r="E871" s="84">
        <v>6</v>
      </c>
      <c r="F871" s="85" t="s">
        <v>191</v>
      </c>
      <c r="G871" s="85" t="s">
        <v>2408</v>
      </c>
      <c r="H871" s="85" t="s">
        <v>2409</v>
      </c>
      <c r="I871" s="85" t="s">
        <v>2410</v>
      </c>
    </row>
    <row r="872" spans="1:9" ht="13.5" customHeight="1" x14ac:dyDescent="0.2">
      <c r="A872" s="55">
        <f t="shared" si="13"/>
        <v>7707</v>
      </c>
      <c r="B872" s="84">
        <v>77</v>
      </c>
      <c r="C872" s="84">
        <v>1714183</v>
      </c>
      <c r="D872" s="85" t="s">
        <v>114</v>
      </c>
      <c r="E872" s="84">
        <v>7</v>
      </c>
      <c r="F872" s="85" t="s">
        <v>207</v>
      </c>
      <c r="G872" s="85" t="s">
        <v>2411</v>
      </c>
      <c r="H872" s="85" t="s">
        <v>2412</v>
      </c>
      <c r="I872" s="85" t="s">
        <v>2413</v>
      </c>
    </row>
    <row r="873" spans="1:9" ht="13.5" customHeight="1" x14ac:dyDescent="0.2">
      <c r="A873" s="55">
        <f t="shared" si="13"/>
        <v>7708</v>
      </c>
      <c r="B873" s="84">
        <v>77</v>
      </c>
      <c r="C873" s="84">
        <v>1714183</v>
      </c>
      <c r="D873" s="85" t="s">
        <v>114</v>
      </c>
      <c r="E873" s="84">
        <v>8</v>
      </c>
      <c r="F873" s="85" t="s">
        <v>207</v>
      </c>
      <c r="G873" s="85" t="s">
        <v>2414</v>
      </c>
      <c r="H873" s="85" t="s">
        <v>2415</v>
      </c>
      <c r="I873" s="85" t="s">
        <v>2416</v>
      </c>
    </row>
    <row r="874" spans="1:9" ht="13.5" customHeight="1" x14ac:dyDescent="0.2">
      <c r="A874" s="55">
        <f t="shared" si="13"/>
        <v>7709</v>
      </c>
      <c r="B874" s="84">
        <v>77</v>
      </c>
      <c r="C874" s="84">
        <v>1714183</v>
      </c>
      <c r="D874" s="85" t="s">
        <v>114</v>
      </c>
      <c r="E874" s="84">
        <v>9</v>
      </c>
      <c r="F874" s="85" t="s">
        <v>197</v>
      </c>
      <c r="G874" s="85" t="s">
        <v>2417</v>
      </c>
      <c r="H874" s="85" t="s">
        <v>2418</v>
      </c>
      <c r="I874" s="85" t="s">
        <v>2419</v>
      </c>
    </row>
    <row r="875" spans="1:9" ht="13.5" customHeight="1" x14ac:dyDescent="0.2">
      <c r="A875" s="55">
        <f t="shared" si="13"/>
        <v>7710</v>
      </c>
      <c r="B875" s="84">
        <v>77</v>
      </c>
      <c r="C875" s="84">
        <v>1714183</v>
      </c>
      <c r="D875" s="85" t="s">
        <v>114</v>
      </c>
      <c r="E875" s="84">
        <v>10</v>
      </c>
      <c r="F875" s="85" t="s">
        <v>207</v>
      </c>
      <c r="G875" s="85" t="s">
        <v>2420</v>
      </c>
      <c r="H875" s="85" t="s">
        <v>2421</v>
      </c>
      <c r="I875" s="85" t="s">
        <v>2422</v>
      </c>
    </row>
    <row r="876" spans="1:9" ht="13.5" customHeight="1" x14ac:dyDescent="0.2">
      <c r="A876" s="55">
        <f t="shared" si="13"/>
        <v>7711</v>
      </c>
      <c r="B876" s="84">
        <v>77</v>
      </c>
      <c r="C876" s="84">
        <v>1714183</v>
      </c>
      <c r="D876" s="85" t="s">
        <v>114</v>
      </c>
      <c r="E876" s="84">
        <v>11</v>
      </c>
      <c r="F876" s="85" t="s">
        <v>207</v>
      </c>
      <c r="G876" s="85" t="s">
        <v>2423</v>
      </c>
      <c r="H876" s="85" t="s">
        <v>2424</v>
      </c>
      <c r="I876" s="85" t="s">
        <v>2425</v>
      </c>
    </row>
    <row r="877" spans="1:9" ht="13.5" customHeight="1" x14ac:dyDescent="0.2">
      <c r="A877" s="55">
        <f t="shared" si="13"/>
        <v>7801</v>
      </c>
      <c r="B877" s="84">
        <v>78</v>
      </c>
      <c r="C877" s="84">
        <v>1312958</v>
      </c>
      <c r="D877" s="85" t="s">
        <v>145</v>
      </c>
      <c r="E877" s="84">
        <v>1</v>
      </c>
      <c r="F877" s="85" t="s">
        <v>187</v>
      </c>
      <c r="G877" s="85" t="s">
        <v>188</v>
      </c>
      <c r="H877" s="85" t="s">
        <v>2426</v>
      </c>
      <c r="I877" s="85" t="s">
        <v>2427</v>
      </c>
    </row>
    <row r="878" spans="1:9" ht="13.5" customHeight="1" x14ac:dyDescent="0.2">
      <c r="A878" s="55">
        <f t="shared" si="13"/>
        <v>7802</v>
      </c>
      <c r="B878" s="84">
        <v>78</v>
      </c>
      <c r="C878" s="84">
        <v>1312958</v>
      </c>
      <c r="D878" s="85" t="s">
        <v>145</v>
      </c>
      <c r="E878" s="84">
        <v>2</v>
      </c>
      <c r="F878" s="85" t="s">
        <v>191</v>
      </c>
      <c r="G878" s="85" t="s">
        <v>2428</v>
      </c>
      <c r="H878" s="85" t="s">
        <v>2429</v>
      </c>
      <c r="I878" s="85" t="s">
        <v>2430</v>
      </c>
    </row>
    <row r="879" spans="1:9" ht="13.5" customHeight="1" x14ac:dyDescent="0.2">
      <c r="A879" s="55">
        <f t="shared" si="13"/>
        <v>7803</v>
      </c>
      <c r="B879" s="84">
        <v>78</v>
      </c>
      <c r="C879" s="84">
        <v>1312958</v>
      </c>
      <c r="D879" s="85" t="s">
        <v>145</v>
      </c>
      <c r="E879" s="84">
        <v>3</v>
      </c>
      <c r="F879" s="85" t="s">
        <v>191</v>
      </c>
      <c r="G879" s="85" t="s">
        <v>2431</v>
      </c>
      <c r="H879" s="85" t="s">
        <v>2432</v>
      </c>
      <c r="I879" s="85" t="s">
        <v>2430</v>
      </c>
    </row>
    <row r="880" spans="1:9" ht="13.5" customHeight="1" x14ac:dyDescent="0.2">
      <c r="A880" s="55">
        <f t="shared" si="13"/>
        <v>7804</v>
      </c>
      <c r="B880" s="84">
        <v>78</v>
      </c>
      <c r="C880" s="84">
        <v>1312958</v>
      </c>
      <c r="D880" s="85" t="s">
        <v>145</v>
      </c>
      <c r="E880" s="84">
        <v>4</v>
      </c>
      <c r="F880" s="85" t="s">
        <v>191</v>
      </c>
      <c r="G880" s="85" t="s">
        <v>2433</v>
      </c>
      <c r="H880" s="85" t="s">
        <v>2434</v>
      </c>
      <c r="I880" s="85" t="s">
        <v>2435</v>
      </c>
    </row>
    <row r="881" spans="1:9" ht="13.5" customHeight="1" x14ac:dyDescent="0.2">
      <c r="A881" s="55">
        <f t="shared" si="13"/>
        <v>7805</v>
      </c>
      <c r="B881" s="84">
        <v>78</v>
      </c>
      <c r="C881" s="84">
        <v>1312958</v>
      </c>
      <c r="D881" s="85" t="s">
        <v>145</v>
      </c>
      <c r="E881" s="84">
        <v>5</v>
      </c>
      <c r="F881" s="85" t="s">
        <v>191</v>
      </c>
      <c r="G881" s="85" t="s">
        <v>2436</v>
      </c>
      <c r="H881" s="85" t="s">
        <v>2434</v>
      </c>
      <c r="I881" s="85" t="s">
        <v>2437</v>
      </c>
    </row>
    <row r="882" spans="1:9" ht="13.5" customHeight="1" x14ac:dyDescent="0.2">
      <c r="A882" s="55">
        <f t="shared" si="13"/>
        <v>7806</v>
      </c>
      <c r="B882" s="84">
        <v>78</v>
      </c>
      <c r="C882" s="84">
        <v>1312958</v>
      </c>
      <c r="D882" s="85" t="s">
        <v>145</v>
      </c>
      <c r="E882" s="84">
        <v>6</v>
      </c>
      <c r="F882" s="85" t="s">
        <v>191</v>
      </c>
      <c r="G882" s="85" t="s">
        <v>2438</v>
      </c>
      <c r="H882" s="85" t="s">
        <v>2439</v>
      </c>
      <c r="I882" s="85" t="s">
        <v>2440</v>
      </c>
    </row>
    <row r="883" spans="1:9" ht="13.5" customHeight="1" x14ac:dyDescent="0.2">
      <c r="A883" s="55">
        <f t="shared" si="13"/>
        <v>7807</v>
      </c>
      <c r="B883" s="84">
        <v>78</v>
      </c>
      <c r="C883" s="84">
        <v>1312958</v>
      </c>
      <c r="D883" s="85" t="s">
        <v>145</v>
      </c>
      <c r="E883" s="84">
        <v>7</v>
      </c>
      <c r="F883" s="85" t="s">
        <v>191</v>
      </c>
      <c r="G883" s="85" t="s">
        <v>2441</v>
      </c>
      <c r="H883" s="85" t="s">
        <v>2442</v>
      </c>
      <c r="I883" s="85" t="s">
        <v>2443</v>
      </c>
    </row>
    <row r="884" spans="1:9" ht="13.5" customHeight="1" x14ac:dyDescent="0.2">
      <c r="A884" s="55">
        <f t="shared" si="13"/>
        <v>7808</v>
      </c>
      <c r="B884" s="84">
        <v>78</v>
      </c>
      <c r="C884" s="84">
        <v>1312958</v>
      </c>
      <c r="D884" s="85" t="s">
        <v>145</v>
      </c>
      <c r="E884" s="84">
        <v>8</v>
      </c>
      <c r="F884" s="85" t="s">
        <v>191</v>
      </c>
      <c r="G884" s="85" t="s">
        <v>2444</v>
      </c>
      <c r="H884" s="85" t="s">
        <v>2445</v>
      </c>
      <c r="I884" s="85" t="s">
        <v>2446</v>
      </c>
    </row>
    <row r="885" spans="1:9" ht="13.5" customHeight="1" x14ac:dyDescent="0.2">
      <c r="A885" s="55">
        <f t="shared" si="13"/>
        <v>7809</v>
      </c>
      <c r="B885" s="84">
        <v>78</v>
      </c>
      <c r="C885" s="84">
        <v>1312958</v>
      </c>
      <c r="D885" s="85" t="s">
        <v>145</v>
      </c>
      <c r="E885" s="84">
        <v>9</v>
      </c>
      <c r="F885" s="85" t="s">
        <v>207</v>
      </c>
      <c r="G885" s="85" t="s">
        <v>2447</v>
      </c>
      <c r="H885" s="85" t="s">
        <v>2448</v>
      </c>
      <c r="I885" s="85" t="s">
        <v>2449</v>
      </c>
    </row>
    <row r="886" spans="1:9" ht="13.5" customHeight="1" x14ac:dyDescent="0.2">
      <c r="A886" s="55">
        <f t="shared" si="13"/>
        <v>7810</v>
      </c>
      <c r="B886" s="84">
        <v>78</v>
      </c>
      <c r="C886" s="84">
        <v>1312958</v>
      </c>
      <c r="D886" s="85" t="s">
        <v>145</v>
      </c>
      <c r="E886" s="84">
        <v>10</v>
      </c>
      <c r="F886" s="85" t="s">
        <v>207</v>
      </c>
      <c r="G886" s="85" t="s">
        <v>2450</v>
      </c>
      <c r="H886" s="85" t="s">
        <v>2451</v>
      </c>
      <c r="I886" s="85" t="s">
        <v>2452</v>
      </c>
    </row>
    <row r="887" spans="1:9" ht="13.5" customHeight="1" x14ac:dyDescent="0.2">
      <c r="A887" s="55">
        <f t="shared" si="13"/>
        <v>7811</v>
      </c>
      <c r="B887" s="84">
        <v>78</v>
      </c>
      <c r="C887" s="84">
        <v>1312958</v>
      </c>
      <c r="D887" s="85" t="s">
        <v>145</v>
      </c>
      <c r="E887" s="84">
        <v>11</v>
      </c>
      <c r="F887" s="85" t="s">
        <v>207</v>
      </c>
      <c r="G887" s="85" t="s">
        <v>2453</v>
      </c>
      <c r="H887" s="85" t="s">
        <v>2454</v>
      </c>
      <c r="I887" s="85" t="s">
        <v>2455</v>
      </c>
    </row>
    <row r="888" spans="1:9" ht="13.5" customHeight="1" x14ac:dyDescent="0.2">
      <c r="A888" s="55">
        <f t="shared" si="13"/>
        <v>7812</v>
      </c>
      <c r="B888" s="84">
        <v>78</v>
      </c>
      <c r="C888" s="84">
        <v>1312958</v>
      </c>
      <c r="D888" s="85" t="s">
        <v>145</v>
      </c>
      <c r="E888" s="84">
        <v>12</v>
      </c>
      <c r="F888" s="85" t="s">
        <v>207</v>
      </c>
      <c r="G888" s="85" t="s">
        <v>599</v>
      </c>
      <c r="H888" s="85" t="s">
        <v>2456</v>
      </c>
      <c r="I888" s="85" t="s">
        <v>2455</v>
      </c>
    </row>
    <row r="889" spans="1:9" ht="13.5" customHeight="1" x14ac:dyDescent="0.2">
      <c r="A889" s="55">
        <f t="shared" si="13"/>
        <v>7813</v>
      </c>
      <c r="B889" s="84">
        <v>78</v>
      </c>
      <c r="C889" s="84">
        <v>1312958</v>
      </c>
      <c r="D889" s="85" t="s">
        <v>145</v>
      </c>
      <c r="E889" s="84">
        <v>13</v>
      </c>
      <c r="F889" s="85" t="s">
        <v>197</v>
      </c>
      <c r="G889" s="85" t="s">
        <v>2457</v>
      </c>
      <c r="H889" s="85" t="s">
        <v>2458</v>
      </c>
      <c r="I889" s="85" t="s">
        <v>2455</v>
      </c>
    </row>
    <row r="890" spans="1:9" ht="13.5" customHeight="1" x14ac:dyDescent="0.2">
      <c r="A890" s="55">
        <f t="shared" si="13"/>
        <v>7908</v>
      </c>
      <c r="B890" s="84">
        <v>79</v>
      </c>
      <c r="C890" s="84">
        <v>1312658</v>
      </c>
      <c r="D890" s="85" t="s">
        <v>108</v>
      </c>
      <c r="E890" s="84">
        <v>8</v>
      </c>
      <c r="F890" s="85" t="s">
        <v>197</v>
      </c>
      <c r="G890" s="85" t="s">
        <v>2459</v>
      </c>
      <c r="H890" s="85" t="s">
        <v>2460</v>
      </c>
      <c r="I890" s="85" t="s">
        <v>2461</v>
      </c>
    </row>
    <row r="891" spans="1:9" ht="13.5" customHeight="1" x14ac:dyDescent="0.2">
      <c r="A891" s="55">
        <f t="shared" si="13"/>
        <v>7901</v>
      </c>
      <c r="B891" s="84">
        <v>79</v>
      </c>
      <c r="C891" s="84">
        <v>1312658</v>
      </c>
      <c r="D891" s="85" t="s">
        <v>108</v>
      </c>
      <c r="E891" s="84">
        <v>1</v>
      </c>
      <c r="F891" s="85" t="s">
        <v>187</v>
      </c>
      <c r="G891" s="85" t="s">
        <v>188</v>
      </c>
      <c r="H891" s="85" t="s">
        <v>2462</v>
      </c>
      <c r="I891" s="85" t="s">
        <v>2463</v>
      </c>
    </row>
    <row r="892" spans="1:9" ht="13.5" customHeight="1" x14ac:dyDescent="0.2">
      <c r="A892" s="55">
        <f t="shared" si="13"/>
        <v>7902</v>
      </c>
      <c r="B892" s="84">
        <v>79</v>
      </c>
      <c r="C892" s="84">
        <v>1312658</v>
      </c>
      <c r="D892" s="85" t="s">
        <v>108</v>
      </c>
      <c r="E892" s="84">
        <v>2</v>
      </c>
      <c r="F892" s="85" t="s">
        <v>187</v>
      </c>
      <c r="G892" s="85" t="s">
        <v>2464</v>
      </c>
      <c r="H892" s="85" t="s">
        <v>2465</v>
      </c>
      <c r="I892" s="85" t="s">
        <v>2463</v>
      </c>
    </row>
    <row r="893" spans="1:9" ht="13.5" customHeight="1" x14ac:dyDescent="0.2">
      <c r="A893" s="55">
        <f t="shared" si="13"/>
        <v>7903</v>
      </c>
      <c r="B893" s="84">
        <v>79</v>
      </c>
      <c r="C893" s="84">
        <v>1312658</v>
      </c>
      <c r="D893" s="85" t="s">
        <v>108</v>
      </c>
      <c r="E893" s="84">
        <v>3</v>
      </c>
      <c r="F893" s="85" t="s">
        <v>191</v>
      </c>
      <c r="G893" s="85" t="s">
        <v>2466</v>
      </c>
      <c r="H893" s="85" t="s">
        <v>2467</v>
      </c>
      <c r="I893" s="85" t="s">
        <v>2468</v>
      </c>
    </row>
    <row r="894" spans="1:9" ht="13.5" customHeight="1" x14ac:dyDescent="0.2">
      <c r="A894" s="55">
        <f t="shared" si="13"/>
        <v>7904</v>
      </c>
      <c r="B894" s="84">
        <v>79</v>
      </c>
      <c r="C894" s="84">
        <v>1312658</v>
      </c>
      <c r="D894" s="85" t="s">
        <v>108</v>
      </c>
      <c r="E894" s="84">
        <v>4</v>
      </c>
      <c r="F894" s="85" t="s">
        <v>191</v>
      </c>
      <c r="G894" s="85" t="s">
        <v>2469</v>
      </c>
      <c r="H894" s="85" t="s">
        <v>2470</v>
      </c>
      <c r="I894" s="85" t="s">
        <v>2471</v>
      </c>
    </row>
    <row r="895" spans="1:9" ht="13.5" customHeight="1" x14ac:dyDescent="0.2">
      <c r="A895" s="55">
        <f t="shared" si="13"/>
        <v>7905</v>
      </c>
      <c r="B895" s="84">
        <v>79</v>
      </c>
      <c r="C895" s="84">
        <v>1312658</v>
      </c>
      <c r="D895" s="85" t="s">
        <v>108</v>
      </c>
      <c r="E895" s="84">
        <v>5</v>
      </c>
      <c r="F895" s="85" t="s">
        <v>207</v>
      </c>
      <c r="G895" s="85" t="s">
        <v>2472</v>
      </c>
      <c r="H895" s="85" t="s">
        <v>2473</v>
      </c>
      <c r="I895" s="85" t="s">
        <v>2463</v>
      </c>
    </row>
    <row r="896" spans="1:9" ht="13.5" customHeight="1" x14ac:dyDescent="0.2">
      <c r="A896" s="55">
        <f t="shared" si="13"/>
        <v>7906</v>
      </c>
      <c r="B896" s="84">
        <v>79</v>
      </c>
      <c r="C896" s="84">
        <v>1312658</v>
      </c>
      <c r="D896" s="85" t="s">
        <v>108</v>
      </c>
      <c r="E896" s="84">
        <v>6</v>
      </c>
      <c r="F896" s="85" t="s">
        <v>207</v>
      </c>
      <c r="G896" s="85" t="s">
        <v>874</v>
      </c>
      <c r="H896" s="85" t="s">
        <v>2474</v>
      </c>
      <c r="I896" s="85" t="s">
        <v>2475</v>
      </c>
    </row>
    <row r="897" spans="1:9" ht="13.5" customHeight="1" x14ac:dyDescent="0.2">
      <c r="A897" s="55">
        <f t="shared" si="13"/>
        <v>7907</v>
      </c>
      <c r="B897" s="84">
        <v>79</v>
      </c>
      <c r="C897" s="84">
        <v>1312658</v>
      </c>
      <c r="D897" s="85" t="s">
        <v>108</v>
      </c>
      <c r="E897" s="84">
        <v>7</v>
      </c>
      <c r="F897" s="85" t="s">
        <v>197</v>
      </c>
      <c r="G897" s="85" t="s">
        <v>2476</v>
      </c>
      <c r="H897" s="85" t="s">
        <v>2477</v>
      </c>
      <c r="I897" s="85" t="s">
        <v>2478</v>
      </c>
    </row>
    <row r="898" spans="1:9" ht="13.5" customHeight="1" x14ac:dyDescent="0.2">
      <c r="A898" s="55">
        <f t="shared" si="13"/>
        <v>8001</v>
      </c>
      <c r="B898" s="84">
        <v>80</v>
      </c>
      <c r="C898" s="84">
        <v>101607</v>
      </c>
      <c r="D898" s="85" t="s">
        <v>62</v>
      </c>
      <c r="E898" s="84">
        <v>1</v>
      </c>
      <c r="F898" s="85" t="s">
        <v>187</v>
      </c>
      <c r="G898" s="85" t="s">
        <v>188</v>
      </c>
      <c r="H898" s="85" t="s">
        <v>2479</v>
      </c>
      <c r="I898" s="85" t="s">
        <v>2480</v>
      </c>
    </row>
    <row r="899" spans="1:9" ht="13.5" customHeight="1" x14ac:dyDescent="0.2">
      <c r="A899" s="55">
        <f t="shared" si="13"/>
        <v>8002</v>
      </c>
      <c r="B899" s="84">
        <v>80</v>
      </c>
      <c r="C899" s="84">
        <v>101607</v>
      </c>
      <c r="D899" s="85" t="s">
        <v>62</v>
      </c>
      <c r="E899" s="84">
        <v>2</v>
      </c>
      <c r="F899" s="85" t="s">
        <v>191</v>
      </c>
      <c r="G899" s="85" t="s">
        <v>2481</v>
      </c>
      <c r="H899" s="85" t="s">
        <v>2482</v>
      </c>
      <c r="I899" s="85" t="s">
        <v>2483</v>
      </c>
    </row>
    <row r="900" spans="1:9" ht="13.5" customHeight="1" x14ac:dyDescent="0.2">
      <c r="A900" s="55">
        <f t="shared" ref="A900:A963" si="14">B900*100+E900</f>
        <v>8003</v>
      </c>
      <c r="B900" s="84">
        <v>80</v>
      </c>
      <c r="C900" s="84">
        <v>101607</v>
      </c>
      <c r="D900" s="85" t="s">
        <v>62</v>
      </c>
      <c r="E900" s="84">
        <v>3</v>
      </c>
      <c r="F900" s="85" t="s">
        <v>191</v>
      </c>
      <c r="G900" s="85" t="s">
        <v>2484</v>
      </c>
      <c r="H900" s="85" t="s">
        <v>2485</v>
      </c>
      <c r="I900" s="85" t="s">
        <v>2486</v>
      </c>
    </row>
    <row r="901" spans="1:9" ht="13.5" customHeight="1" x14ac:dyDescent="0.2">
      <c r="A901" s="55">
        <f t="shared" si="14"/>
        <v>8004</v>
      </c>
      <c r="B901" s="84">
        <v>80</v>
      </c>
      <c r="C901" s="84">
        <v>101607</v>
      </c>
      <c r="D901" s="85" t="s">
        <v>62</v>
      </c>
      <c r="E901" s="84">
        <v>4</v>
      </c>
      <c r="F901" s="85" t="s">
        <v>191</v>
      </c>
      <c r="G901" s="85" t="s">
        <v>2487</v>
      </c>
      <c r="H901" s="85" t="s">
        <v>2488</v>
      </c>
      <c r="I901" s="85" t="s">
        <v>2489</v>
      </c>
    </row>
    <row r="902" spans="1:9" ht="13.5" customHeight="1" x14ac:dyDescent="0.2">
      <c r="A902" s="55">
        <f t="shared" si="14"/>
        <v>8005</v>
      </c>
      <c r="B902" s="84">
        <v>80</v>
      </c>
      <c r="C902" s="84">
        <v>101607</v>
      </c>
      <c r="D902" s="85" t="s">
        <v>62</v>
      </c>
      <c r="E902" s="84">
        <v>5</v>
      </c>
      <c r="F902" s="85" t="s">
        <v>207</v>
      </c>
      <c r="G902" s="85" t="s">
        <v>2490</v>
      </c>
      <c r="H902" s="85" t="s">
        <v>2491</v>
      </c>
      <c r="I902" s="85" t="s">
        <v>2492</v>
      </c>
    </row>
    <row r="903" spans="1:9" ht="13.5" customHeight="1" x14ac:dyDescent="0.2">
      <c r="A903" s="55">
        <f t="shared" si="14"/>
        <v>8006</v>
      </c>
      <c r="B903" s="84">
        <v>80</v>
      </c>
      <c r="C903" s="84">
        <v>101607</v>
      </c>
      <c r="D903" s="85" t="s">
        <v>62</v>
      </c>
      <c r="E903" s="84">
        <v>6</v>
      </c>
      <c r="F903" s="85" t="s">
        <v>207</v>
      </c>
      <c r="G903" s="85" t="s">
        <v>2493</v>
      </c>
      <c r="H903" s="85" t="s">
        <v>2494</v>
      </c>
      <c r="I903" s="85" t="s">
        <v>2495</v>
      </c>
    </row>
    <row r="904" spans="1:9" ht="13.5" customHeight="1" x14ac:dyDescent="0.2">
      <c r="A904" s="55">
        <f t="shared" si="14"/>
        <v>8007</v>
      </c>
      <c r="B904" s="84">
        <v>80</v>
      </c>
      <c r="C904" s="84">
        <v>101607</v>
      </c>
      <c r="D904" s="85" t="s">
        <v>62</v>
      </c>
      <c r="E904" s="84">
        <v>7</v>
      </c>
      <c r="F904" s="85" t="s">
        <v>207</v>
      </c>
      <c r="G904" s="85" t="s">
        <v>2496</v>
      </c>
      <c r="H904" s="85" t="s">
        <v>2497</v>
      </c>
      <c r="I904" s="85" t="s">
        <v>2498</v>
      </c>
    </row>
    <row r="905" spans="1:9" ht="13.5" customHeight="1" x14ac:dyDescent="0.2">
      <c r="A905" s="55">
        <f t="shared" si="14"/>
        <v>8008</v>
      </c>
      <c r="B905" s="84">
        <v>80</v>
      </c>
      <c r="C905" s="84">
        <v>101607</v>
      </c>
      <c r="D905" s="85" t="s">
        <v>62</v>
      </c>
      <c r="E905" s="84">
        <v>8</v>
      </c>
      <c r="F905" s="85" t="s">
        <v>197</v>
      </c>
      <c r="G905" s="85" t="s">
        <v>2499</v>
      </c>
      <c r="H905" s="85" t="s">
        <v>2500</v>
      </c>
      <c r="I905" s="85" t="s">
        <v>2495</v>
      </c>
    </row>
    <row r="906" spans="1:9" ht="13.5" customHeight="1" x14ac:dyDescent="0.2">
      <c r="A906" s="55">
        <f t="shared" si="14"/>
        <v>8009</v>
      </c>
      <c r="B906" s="84">
        <v>80</v>
      </c>
      <c r="C906" s="84">
        <v>101607</v>
      </c>
      <c r="D906" s="85" t="s">
        <v>62</v>
      </c>
      <c r="E906" s="84">
        <v>9</v>
      </c>
      <c r="F906" s="85" t="s">
        <v>191</v>
      </c>
      <c r="G906" s="85" t="s">
        <v>2501</v>
      </c>
      <c r="H906" s="85" t="s">
        <v>2502</v>
      </c>
      <c r="I906" s="85" t="s">
        <v>2503</v>
      </c>
    </row>
    <row r="907" spans="1:9" ht="13.5" customHeight="1" x14ac:dyDescent="0.2">
      <c r="A907" s="55">
        <f t="shared" si="14"/>
        <v>8010</v>
      </c>
      <c r="B907" s="84">
        <v>80</v>
      </c>
      <c r="C907" s="84">
        <v>101607</v>
      </c>
      <c r="D907" s="85" t="s">
        <v>62</v>
      </c>
      <c r="E907" s="84">
        <v>10</v>
      </c>
      <c r="F907" s="85" t="s">
        <v>191</v>
      </c>
      <c r="G907" s="85" t="s">
        <v>2504</v>
      </c>
      <c r="H907" s="85" t="s">
        <v>2505</v>
      </c>
      <c r="I907" s="85" t="s">
        <v>2506</v>
      </c>
    </row>
    <row r="908" spans="1:9" ht="13.5" customHeight="1" x14ac:dyDescent="0.2">
      <c r="A908" s="55">
        <f t="shared" si="14"/>
        <v>8011</v>
      </c>
      <c r="B908" s="84">
        <v>80</v>
      </c>
      <c r="C908" s="84">
        <v>101607</v>
      </c>
      <c r="D908" s="85" t="s">
        <v>62</v>
      </c>
      <c r="E908" s="84">
        <v>11</v>
      </c>
      <c r="F908" s="85" t="s">
        <v>191</v>
      </c>
      <c r="G908" s="85" t="s">
        <v>2507</v>
      </c>
      <c r="H908" s="85" t="s">
        <v>2508</v>
      </c>
      <c r="I908" s="85" t="s">
        <v>2509</v>
      </c>
    </row>
    <row r="909" spans="1:9" ht="13.5" customHeight="1" x14ac:dyDescent="0.2">
      <c r="A909" s="55">
        <f t="shared" si="14"/>
        <v>8101</v>
      </c>
      <c r="B909" s="84">
        <v>81</v>
      </c>
      <c r="C909" s="84">
        <v>1009142</v>
      </c>
      <c r="D909" s="85" t="s">
        <v>59</v>
      </c>
      <c r="E909" s="84">
        <v>1</v>
      </c>
      <c r="F909" s="85" t="s">
        <v>187</v>
      </c>
      <c r="G909" s="85" t="s">
        <v>188</v>
      </c>
      <c r="H909" s="85" t="s">
        <v>2510</v>
      </c>
      <c r="I909" s="85" t="s">
        <v>269</v>
      </c>
    </row>
    <row r="910" spans="1:9" ht="13.5" customHeight="1" x14ac:dyDescent="0.2">
      <c r="A910" s="55">
        <f t="shared" si="14"/>
        <v>8102</v>
      </c>
      <c r="B910" s="84">
        <v>81</v>
      </c>
      <c r="C910" s="84">
        <v>1009142</v>
      </c>
      <c r="D910" s="85" t="s">
        <v>59</v>
      </c>
      <c r="E910" s="84">
        <v>2</v>
      </c>
      <c r="F910" s="85" t="s">
        <v>207</v>
      </c>
      <c r="G910" s="85" t="s">
        <v>2511</v>
      </c>
      <c r="H910" s="85" t="s">
        <v>2512</v>
      </c>
      <c r="I910" s="85" t="s">
        <v>2513</v>
      </c>
    </row>
    <row r="911" spans="1:9" ht="13.5" customHeight="1" x14ac:dyDescent="0.2">
      <c r="A911" s="55">
        <f t="shared" si="14"/>
        <v>8103</v>
      </c>
      <c r="B911" s="84">
        <v>81</v>
      </c>
      <c r="C911" s="84">
        <v>1009142</v>
      </c>
      <c r="D911" s="85" t="s">
        <v>59</v>
      </c>
      <c r="E911" s="84">
        <v>3</v>
      </c>
      <c r="F911" s="85" t="s">
        <v>207</v>
      </c>
      <c r="G911" s="85" t="s">
        <v>2514</v>
      </c>
      <c r="H911" s="85" t="s">
        <v>2515</v>
      </c>
      <c r="I911" s="85" t="s">
        <v>2516</v>
      </c>
    </row>
    <row r="912" spans="1:9" ht="13.5" customHeight="1" x14ac:dyDescent="0.2">
      <c r="A912" s="55">
        <f t="shared" si="14"/>
        <v>8104</v>
      </c>
      <c r="B912" s="84">
        <v>81</v>
      </c>
      <c r="C912" s="84">
        <v>1009142</v>
      </c>
      <c r="D912" s="85" t="s">
        <v>59</v>
      </c>
      <c r="E912" s="84">
        <v>4</v>
      </c>
      <c r="F912" s="85" t="s">
        <v>207</v>
      </c>
      <c r="G912" s="85" t="s">
        <v>2517</v>
      </c>
      <c r="H912" s="85" t="s">
        <v>2518</v>
      </c>
      <c r="I912" s="85" t="s">
        <v>2519</v>
      </c>
    </row>
    <row r="913" spans="1:9" ht="13.5" customHeight="1" x14ac:dyDescent="0.2">
      <c r="A913" s="55">
        <f t="shared" si="14"/>
        <v>8105</v>
      </c>
      <c r="B913" s="84">
        <v>81</v>
      </c>
      <c r="C913" s="84">
        <v>1009142</v>
      </c>
      <c r="D913" s="85" t="s">
        <v>59</v>
      </c>
      <c r="E913" s="84">
        <v>5</v>
      </c>
      <c r="F913" s="85" t="s">
        <v>207</v>
      </c>
      <c r="G913" s="85" t="s">
        <v>2520</v>
      </c>
      <c r="H913" s="85" t="s">
        <v>2521</v>
      </c>
      <c r="I913" s="85" t="s">
        <v>2522</v>
      </c>
    </row>
    <row r="914" spans="1:9" ht="13.5" customHeight="1" x14ac:dyDescent="0.2">
      <c r="A914" s="55">
        <f t="shared" si="14"/>
        <v>8106</v>
      </c>
      <c r="B914" s="84">
        <v>81</v>
      </c>
      <c r="C914" s="84">
        <v>1009142</v>
      </c>
      <c r="D914" s="85" t="s">
        <v>59</v>
      </c>
      <c r="E914" s="84">
        <v>6</v>
      </c>
      <c r="F914" s="85" t="s">
        <v>191</v>
      </c>
      <c r="G914" s="85" t="s">
        <v>2523</v>
      </c>
      <c r="H914" s="85" t="s">
        <v>2524</v>
      </c>
      <c r="I914" s="85" t="s">
        <v>1296</v>
      </c>
    </row>
    <row r="915" spans="1:9" ht="13.5" customHeight="1" x14ac:dyDescent="0.2">
      <c r="A915" s="55">
        <f t="shared" si="14"/>
        <v>8107</v>
      </c>
      <c r="B915" s="84">
        <v>81</v>
      </c>
      <c r="C915" s="84">
        <v>1009142</v>
      </c>
      <c r="D915" s="85" t="s">
        <v>59</v>
      </c>
      <c r="E915" s="84">
        <v>7</v>
      </c>
      <c r="F915" s="85" t="s">
        <v>191</v>
      </c>
      <c r="G915" s="85" t="s">
        <v>2525</v>
      </c>
      <c r="H915" s="85" t="s">
        <v>2526</v>
      </c>
      <c r="I915" s="85" t="s">
        <v>2527</v>
      </c>
    </row>
    <row r="916" spans="1:9" ht="13.5" customHeight="1" x14ac:dyDescent="0.2">
      <c r="A916" s="55">
        <f t="shared" si="14"/>
        <v>8108</v>
      </c>
      <c r="B916" s="84">
        <v>81</v>
      </c>
      <c r="C916" s="84">
        <v>1009142</v>
      </c>
      <c r="D916" s="85" t="s">
        <v>59</v>
      </c>
      <c r="E916" s="84">
        <v>8</v>
      </c>
      <c r="F916" s="85" t="s">
        <v>191</v>
      </c>
      <c r="G916" s="85" t="s">
        <v>2528</v>
      </c>
      <c r="H916" s="85" t="s">
        <v>2529</v>
      </c>
      <c r="I916" s="85" t="s">
        <v>2530</v>
      </c>
    </row>
    <row r="917" spans="1:9" ht="13.5" customHeight="1" x14ac:dyDescent="0.2">
      <c r="A917" s="55">
        <f t="shared" si="14"/>
        <v>8109</v>
      </c>
      <c r="B917" s="84">
        <v>81</v>
      </c>
      <c r="C917" s="84">
        <v>1009142</v>
      </c>
      <c r="D917" s="85" t="s">
        <v>59</v>
      </c>
      <c r="E917" s="84">
        <v>9</v>
      </c>
      <c r="F917" s="85" t="s">
        <v>191</v>
      </c>
      <c r="G917" s="85" t="s">
        <v>2531</v>
      </c>
      <c r="H917" s="85" t="s">
        <v>2532</v>
      </c>
      <c r="I917" s="85" t="s">
        <v>840</v>
      </c>
    </row>
    <row r="918" spans="1:9" ht="13.5" customHeight="1" x14ac:dyDescent="0.2">
      <c r="A918" s="55">
        <f t="shared" si="14"/>
        <v>8110</v>
      </c>
      <c r="B918" s="84">
        <v>81</v>
      </c>
      <c r="C918" s="84">
        <v>1009142</v>
      </c>
      <c r="D918" s="85" t="s">
        <v>59</v>
      </c>
      <c r="E918" s="84">
        <v>10</v>
      </c>
      <c r="F918" s="85" t="s">
        <v>187</v>
      </c>
      <c r="G918" s="85" t="s">
        <v>2533</v>
      </c>
      <c r="H918" s="85" t="s">
        <v>2534</v>
      </c>
      <c r="I918" s="85" t="s">
        <v>2535</v>
      </c>
    </row>
    <row r="919" spans="1:9" ht="13.5" customHeight="1" x14ac:dyDescent="0.2">
      <c r="A919" s="55">
        <f t="shared" si="14"/>
        <v>8201</v>
      </c>
      <c r="B919" s="84">
        <v>82</v>
      </c>
      <c r="C919" s="84">
        <v>1816332</v>
      </c>
      <c r="D919" s="85" t="s">
        <v>61</v>
      </c>
      <c r="E919" s="84">
        <v>1</v>
      </c>
      <c r="F919" s="85" t="s">
        <v>187</v>
      </c>
      <c r="G919" s="85" t="s">
        <v>188</v>
      </c>
      <c r="H919" s="85" t="s">
        <v>2536</v>
      </c>
      <c r="I919" s="85" t="s">
        <v>582</v>
      </c>
    </row>
    <row r="920" spans="1:9" ht="13.5" customHeight="1" x14ac:dyDescent="0.2">
      <c r="A920" s="55">
        <f t="shared" si="14"/>
        <v>8202</v>
      </c>
      <c r="B920" s="84">
        <v>82</v>
      </c>
      <c r="C920" s="84">
        <v>1816332</v>
      </c>
      <c r="D920" s="85" t="s">
        <v>61</v>
      </c>
      <c r="E920" s="84">
        <v>2</v>
      </c>
      <c r="F920" s="85" t="s">
        <v>191</v>
      </c>
      <c r="G920" s="85" t="s">
        <v>2537</v>
      </c>
      <c r="H920" s="85" t="s">
        <v>2538</v>
      </c>
      <c r="I920" s="85" t="s">
        <v>2539</v>
      </c>
    </row>
    <row r="921" spans="1:9" ht="13.5" customHeight="1" x14ac:dyDescent="0.2">
      <c r="A921" s="55">
        <f t="shared" si="14"/>
        <v>8203</v>
      </c>
      <c r="B921" s="84">
        <v>82</v>
      </c>
      <c r="C921" s="84">
        <v>1816332</v>
      </c>
      <c r="D921" s="85" t="s">
        <v>61</v>
      </c>
      <c r="E921" s="84">
        <v>3</v>
      </c>
      <c r="F921" s="85" t="s">
        <v>191</v>
      </c>
      <c r="G921" s="85" t="s">
        <v>2540</v>
      </c>
      <c r="H921" s="85" t="s">
        <v>2541</v>
      </c>
      <c r="I921" s="85" t="s">
        <v>2539</v>
      </c>
    </row>
    <row r="922" spans="1:9" ht="13.5" customHeight="1" x14ac:dyDescent="0.2">
      <c r="A922" s="55">
        <f t="shared" si="14"/>
        <v>8204</v>
      </c>
      <c r="B922" s="84">
        <v>82</v>
      </c>
      <c r="C922" s="84">
        <v>1816332</v>
      </c>
      <c r="D922" s="85" t="s">
        <v>61</v>
      </c>
      <c r="E922" s="84">
        <v>4</v>
      </c>
      <c r="F922" s="85" t="s">
        <v>191</v>
      </c>
      <c r="G922" s="85" t="s">
        <v>2542</v>
      </c>
      <c r="H922" s="85" t="s">
        <v>2543</v>
      </c>
      <c r="I922" s="85" t="s">
        <v>2544</v>
      </c>
    </row>
    <row r="923" spans="1:9" ht="13.5" customHeight="1" x14ac:dyDescent="0.2">
      <c r="A923" s="55">
        <f t="shared" si="14"/>
        <v>8205</v>
      </c>
      <c r="B923" s="84">
        <v>82</v>
      </c>
      <c r="C923" s="84">
        <v>1816332</v>
      </c>
      <c r="D923" s="85" t="s">
        <v>61</v>
      </c>
      <c r="E923" s="84">
        <v>5</v>
      </c>
      <c r="F923" s="85" t="s">
        <v>191</v>
      </c>
      <c r="G923" s="85" t="s">
        <v>2545</v>
      </c>
      <c r="H923" s="85" t="s">
        <v>2546</v>
      </c>
      <c r="I923" s="85" t="s">
        <v>2539</v>
      </c>
    </row>
    <row r="924" spans="1:9" ht="13.5" customHeight="1" x14ac:dyDescent="0.2">
      <c r="A924" s="55">
        <f t="shared" si="14"/>
        <v>8206</v>
      </c>
      <c r="B924" s="84">
        <v>82</v>
      </c>
      <c r="C924" s="84">
        <v>1816332</v>
      </c>
      <c r="D924" s="85" t="s">
        <v>61</v>
      </c>
      <c r="E924" s="84">
        <v>6</v>
      </c>
      <c r="F924" s="85" t="s">
        <v>187</v>
      </c>
      <c r="G924" s="85" t="s">
        <v>2547</v>
      </c>
      <c r="H924" s="85" t="s">
        <v>2548</v>
      </c>
      <c r="I924" s="85" t="s">
        <v>2549</v>
      </c>
    </row>
    <row r="925" spans="1:9" ht="13.5" customHeight="1" x14ac:dyDescent="0.2">
      <c r="A925" s="55">
        <f t="shared" si="14"/>
        <v>8207</v>
      </c>
      <c r="B925" s="84">
        <v>82</v>
      </c>
      <c r="C925" s="84">
        <v>1816332</v>
      </c>
      <c r="D925" s="85" t="s">
        <v>61</v>
      </c>
      <c r="E925" s="84">
        <v>7</v>
      </c>
      <c r="F925" s="85" t="s">
        <v>207</v>
      </c>
      <c r="G925" s="85" t="s">
        <v>2550</v>
      </c>
      <c r="H925" s="85" t="s">
        <v>2551</v>
      </c>
      <c r="I925" s="85" t="s">
        <v>2552</v>
      </c>
    </row>
    <row r="926" spans="1:9" ht="13.5" customHeight="1" x14ac:dyDescent="0.2">
      <c r="A926" s="55">
        <f t="shared" si="14"/>
        <v>8301</v>
      </c>
      <c r="B926" s="84">
        <v>83</v>
      </c>
      <c r="C926" s="84">
        <v>612842</v>
      </c>
      <c r="D926" s="85" t="s">
        <v>156</v>
      </c>
      <c r="E926" s="84">
        <v>1</v>
      </c>
      <c r="F926" s="85" t="s">
        <v>187</v>
      </c>
      <c r="G926" s="85" t="s">
        <v>188</v>
      </c>
      <c r="H926" s="85" t="s">
        <v>2553</v>
      </c>
      <c r="I926" s="85" t="s">
        <v>2554</v>
      </c>
    </row>
    <row r="927" spans="1:9" ht="13.5" customHeight="1" x14ac:dyDescent="0.2">
      <c r="A927" s="55">
        <f t="shared" si="14"/>
        <v>8302</v>
      </c>
      <c r="B927" s="84">
        <v>83</v>
      </c>
      <c r="C927" s="84">
        <v>612842</v>
      </c>
      <c r="D927" s="85" t="s">
        <v>156</v>
      </c>
      <c r="E927" s="84">
        <v>2</v>
      </c>
      <c r="F927" s="85" t="s">
        <v>187</v>
      </c>
      <c r="G927" s="85" t="s">
        <v>2555</v>
      </c>
      <c r="H927" s="85" t="s">
        <v>2556</v>
      </c>
      <c r="I927" s="85" t="s">
        <v>2557</v>
      </c>
    </row>
    <row r="928" spans="1:9" ht="13.5" customHeight="1" x14ac:dyDescent="0.2">
      <c r="A928" s="55">
        <f t="shared" si="14"/>
        <v>8303</v>
      </c>
      <c r="B928" s="84">
        <v>83</v>
      </c>
      <c r="C928" s="84">
        <v>612842</v>
      </c>
      <c r="D928" s="85" t="s">
        <v>156</v>
      </c>
      <c r="E928" s="84">
        <v>3</v>
      </c>
      <c r="F928" s="85" t="s">
        <v>191</v>
      </c>
      <c r="G928" s="85" t="s">
        <v>2558</v>
      </c>
      <c r="H928" s="85" t="s">
        <v>2559</v>
      </c>
      <c r="I928" s="85" t="s">
        <v>2560</v>
      </c>
    </row>
    <row r="929" spans="1:9" ht="13.5" customHeight="1" x14ac:dyDescent="0.2">
      <c r="A929" s="55">
        <f t="shared" si="14"/>
        <v>8304</v>
      </c>
      <c r="B929" s="84">
        <v>83</v>
      </c>
      <c r="C929" s="84">
        <v>612842</v>
      </c>
      <c r="D929" s="85" t="s">
        <v>156</v>
      </c>
      <c r="E929" s="84">
        <v>4</v>
      </c>
      <c r="F929" s="85" t="s">
        <v>191</v>
      </c>
      <c r="G929" s="85" t="s">
        <v>2561</v>
      </c>
      <c r="H929" s="85" t="s">
        <v>2562</v>
      </c>
      <c r="I929" s="85" t="s">
        <v>2563</v>
      </c>
    </row>
    <row r="930" spans="1:9" ht="13.5" customHeight="1" x14ac:dyDescent="0.2">
      <c r="A930" s="55">
        <f t="shared" si="14"/>
        <v>8305</v>
      </c>
      <c r="B930" s="84">
        <v>83</v>
      </c>
      <c r="C930" s="84">
        <v>612842</v>
      </c>
      <c r="D930" s="85" t="s">
        <v>156</v>
      </c>
      <c r="E930" s="84">
        <v>5</v>
      </c>
      <c r="F930" s="85" t="s">
        <v>191</v>
      </c>
      <c r="G930" s="85" t="s">
        <v>2564</v>
      </c>
      <c r="H930" s="85" t="s">
        <v>2565</v>
      </c>
      <c r="I930" s="85" t="s">
        <v>2566</v>
      </c>
    </row>
    <row r="931" spans="1:9" ht="13.5" customHeight="1" x14ac:dyDescent="0.2">
      <c r="A931" s="55">
        <f t="shared" si="14"/>
        <v>8306</v>
      </c>
      <c r="B931" s="84">
        <v>83</v>
      </c>
      <c r="C931" s="84">
        <v>612842</v>
      </c>
      <c r="D931" s="85" t="s">
        <v>156</v>
      </c>
      <c r="E931" s="84">
        <v>6</v>
      </c>
      <c r="F931" s="85" t="s">
        <v>191</v>
      </c>
      <c r="G931" s="85" t="s">
        <v>2567</v>
      </c>
      <c r="H931" s="85" t="s">
        <v>2568</v>
      </c>
      <c r="I931" s="85" t="s">
        <v>2569</v>
      </c>
    </row>
    <row r="932" spans="1:9" ht="13.5" customHeight="1" x14ac:dyDescent="0.2">
      <c r="A932" s="55">
        <f t="shared" si="14"/>
        <v>8307</v>
      </c>
      <c r="B932" s="84">
        <v>83</v>
      </c>
      <c r="C932" s="84">
        <v>612842</v>
      </c>
      <c r="D932" s="85" t="s">
        <v>156</v>
      </c>
      <c r="E932" s="84">
        <v>7</v>
      </c>
      <c r="F932" s="85" t="s">
        <v>207</v>
      </c>
      <c r="G932" s="85" t="s">
        <v>2219</v>
      </c>
      <c r="H932" s="85" t="s">
        <v>2570</v>
      </c>
      <c r="I932" s="85" t="s">
        <v>2571</v>
      </c>
    </row>
    <row r="933" spans="1:9" ht="13.5" customHeight="1" x14ac:dyDescent="0.2">
      <c r="A933" s="55">
        <f t="shared" si="14"/>
        <v>8308</v>
      </c>
      <c r="B933" s="84">
        <v>83</v>
      </c>
      <c r="C933" s="84">
        <v>612842</v>
      </c>
      <c r="D933" s="85" t="s">
        <v>156</v>
      </c>
      <c r="E933" s="84">
        <v>8</v>
      </c>
      <c r="F933" s="85" t="s">
        <v>207</v>
      </c>
      <c r="G933" s="85" t="s">
        <v>2572</v>
      </c>
      <c r="H933" s="85" t="s">
        <v>2573</v>
      </c>
      <c r="I933" s="85" t="s">
        <v>2574</v>
      </c>
    </row>
    <row r="934" spans="1:9" ht="13.5" customHeight="1" x14ac:dyDescent="0.2">
      <c r="A934" s="55">
        <f t="shared" si="14"/>
        <v>8309</v>
      </c>
      <c r="B934" s="84">
        <v>83</v>
      </c>
      <c r="C934" s="84">
        <v>612842</v>
      </c>
      <c r="D934" s="85" t="s">
        <v>156</v>
      </c>
      <c r="E934" s="84">
        <v>9</v>
      </c>
      <c r="F934" s="85" t="s">
        <v>207</v>
      </c>
      <c r="G934" s="85" t="s">
        <v>2575</v>
      </c>
      <c r="H934" s="85" t="s">
        <v>2576</v>
      </c>
      <c r="I934" s="85" t="s">
        <v>2577</v>
      </c>
    </row>
    <row r="935" spans="1:9" ht="13.5" customHeight="1" x14ac:dyDescent="0.2">
      <c r="A935" s="55">
        <f t="shared" si="14"/>
        <v>8310</v>
      </c>
      <c r="B935" s="84">
        <v>83</v>
      </c>
      <c r="C935" s="84">
        <v>612842</v>
      </c>
      <c r="D935" s="85" t="s">
        <v>156</v>
      </c>
      <c r="E935" s="84">
        <v>10</v>
      </c>
      <c r="F935" s="85" t="s">
        <v>207</v>
      </c>
      <c r="G935" s="85" t="s">
        <v>2578</v>
      </c>
      <c r="H935" s="85" t="s">
        <v>2579</v>
      </c>
      <c r="I935" s="85" t="s">
        <v>2580</v>
      </c>
    </row>
    <row r="936" spans="1:9" ht="13.5" customHeight="1" x14ac:dyDescent="0.2">
      <c r="A936" s="55">
        <f t="shared" si="14"/>
        <v>8311</v>
      </c>
      <c r="B936" s="84">
        <v>83</v>
      </c>
      <c r="C936" s="84">
        <v>612842</v>
      </c>
      <c r="D936" s="85" t="s">
        <v>156</v>
      </c>
      <c r="E936" s="84">
        <v>11</v>
      </c>
      <c r="F936" s="85" t="s">
        <v>207</v>
      </c>
      <c r="G936" s="85" t="s">
        <v>2581</v>
      </c>
      <c r="H936" s="85" t="s">
        <v>2582</v>
      </c>
      <c r="I936" s="85" t="s">
        <v>2583</v>
      </c>
    </row>
    <row r="937" spans="1:9" ht="13.5" customHeight="1" x14ac:dyDescent="0.2">
      <c r="A937" s="55">
        <f t="shared" si="14"/>
        <v>8401</v>
      </c>
      <c r="B937" s="84">
        <v>84</v>
      </c>
      <c r="C937" s="84">
        <v>108767</v>
      </c>
      <c r="D937" s="85" t="s">
        <v>60</v>
      </c>
      <c r="E937" s="84">
        <v>1</v>
      </c>
      <c r="F937" s="85" t="s">
        <v>187</v>
      </c>
      <c r="G937" s="85" t="s">
        <v>188</v>
      </c>
      <c r="H937" s="85" t="s">
        <v>2584</v>
      </c>
      <c r="I937" s="85" t="s">
        <v>228</v>
      </c>
    </row>
    <row r="938" spans="1:9" ht="13.5" customHeight="1" x14ac:dyDescent="0.2">
      <c r="A938" s="55">
        <f t="shared" si="14"/>
        <v>8402</v>
      </c>
      <c r="B938" s="84">
        <v>84</v>
      </c>
      <c r="C938" s="84">
        <v>108767</v>
      </c>
      <c r="D938" s="85" t="s">
        <v>60</v>
      </c>
      <c r="E938" s="84">
        <v>2</v>
      </c>
      <c r="F938" s="85" t="s">
        <v>191</v>
      </c>
      <c r="G938" s="85" t="s">
        <v>2585</v>
      </c>
      <c r="H938" s="85" t="s">
        <v>2586</v>
      </c>
      <c r="I938" s="85" t="s">
        <v>2587</v>
      </c>
    </row>
    <row r="939" spans="1:9" ht="13.5" customHeight="1" x14ac:dyDescent="0.2">
      <c r="A939" s="55">
        <f t="shared" si="14"/>
        <v>8403</v>
      </c>
      <c r="B939" s="84">
        <v>84</v>
      </c>
      <c r="C939" s="84">
        <v>108767</v>
      </c>
      <c r="D939" s="85" t="s">
        <v>60</v>
      </c>
      <c r="E939" s="84">
        <v>3</v>
      </c>
      <c r="F939" s="85" t="s">
        <v>191</v>
      </c>
      <c r="G939" s="85" t="s">
        <v>2588</v>
      </c>
      <c r="H939" s="85" t="s">
        <v>2589</v>
      </c>
      <c r="I939" s="85" t="s">
        <v>2590</v>
      </c>
    </row>
    <row r="940" spans="1:9" ht="13.5" customHeight="1" x14ac:dyDescent="0.2">
      <c r="A940" s="55">
        <f t="shared" si="14"/>
        <v>8404</v>
      </c>
      <c r="B940" s="84">
        <v>84</v>
      </c>
      <c r="C940" s="84">
        <v>108767</v>
      </c>
      <c r="D940" s="85" t="s">
        <v>60</v>
      </c>
      <c r="E940" s="84">
        <v>4</v>
      </c>
      <c r="F940" s="85" t="s">
        <v>191</v>
      </c>
      <c r="G940" s="85" t="s">
        <v>2591</v>
      </c>
      <c r="H940" s="85" t="s">
        <v>2592</v>
      </c>
      <c r="I940" s="85" t="s">
        <v>2593</v>
      </c>
    </row>
    <row r="941" spans="1:9" ht="13.5" customHeight="1" x14ac:dyDescent="0.2">
      <c r="A941" s="55">
        <f t="shared" si="14"/>
        <v>8405</v>
      </c>
      <c r="B941" s="84">
        <v>84</v>
      </c>
      <c r="C941" s="84">
        <v>108767</v>
      </c>
      <c r="D941" s="85" t="s">
        <v>60</v>
      </c>
      <c r="E941" s="84">
        <v>5</v>
      </c>
      <c r="F941" s="85" t="s">
        <v>191</v>
      </c>
      <c r="G941" s="85" t="s">
        <v>2594</v>
      </c>
      <c r="H941" s="85" t="s">
        <v>2595</v>
      </c>
      <c r="I941" s="85" t="s">
        <v>2596</v>
      </c>
    </row>
    <row r="942" spans="1:9" ht="13.5" customHeight="1" x14ac:dyDescent="0.2">
      <c r="A942" s="55">
        <f t="shared" si="14"/>
        <v>8406</v>
      </c>
      <c r="B942" s="84">
        <v>84</v>
      </c>
      <c r="C942" s="84">
        <v>108767</v>
      </c>
      <c r="D942" s="85" t="s">
        <v>60</v>
      </c>
      <c r="E942" s="84">
        <v>6</v>
      </c>
      <c r="F942" s="85" t="s">
        <v>377</v>
      </c>
      <c r="G942" s="85" t="s">
        <v>2594</v>
      </c>
      <c r="H942" s="85" t="s">
        <v>293</v>
      </c>
      <c r="I942" s="85" t="s">
        <v>293</v>
      </c>
    </row>
    <row r="943" spans="1:9" ht="13.5" customHeight="1" x14ac:dyDescent="0.2">
      <c r="A943" s="55">
        <f t="shared" si="14"/>
        <v>8407</v>
      </c>
      <c r="B943" s="84">
        <v>84</v>
      </c>
      <c r="C943" s="84">
        <v>108767</v>
      </c>
      <c r="D943" s="85" t="s">
        <v>60</v>
      </c>
      <c r="E943" s="84">
        <v>7</v>
      </c>
      <c r="F943" s="85" t="s">
        <v>191</v>
      </c>
      <c r="G943" s="85" t="s">
        <v>2597</v>
      </c>
      <c r="H943" s="85" t="s">
        <v>2598</v>
      </c>
      <c r="I943" s="85" t="s">
        <v>2599</v>
      </c>
    </row>
    <row r="944" spans="1:9" ht="13.5" customHeight="1" x14ac:dyDescent="0.2">
      <c r="A944" s="55">
        <f t="shared" si="14"/>
        <v>8408</v>
      </c>
      <c r="B944" s="84">
        <v>84</v>
      </c>
      <c r="C944" s="84">
        <v>108767</v>
      </c>
      <c r="D944" s="85" t="s">
        <v>60</v>
      </c>
      <c r="E944" s="84">
        <v>8</v>
      </c>
      <c r="F944" s="85" t="s">
        <v>191</v>
      </c>
      <c r="G944" s="85" t="s">
        <v>2600</v>
      </c>
      <c r="H944" s="85" t="s">
        <v>2601</v>
      </c>
      <c r="I944" s="85" t="s">
        <v>2602</v>
      </c>
    </row>
    <row r="945" spans="1:9" ht="13.5" customHeight="1" x14ac:dyDescent="0.2">
      <c r="A945" s="55">
        <f t="shared" si="14"/>
        <v>8409</v>
      </c>
      <c r="B945" s="84">
        <v>84</v>
      </c>
      <c r="C945" s="84">
        <v>108767</v>
      </c>
      <c r="D945" s="85" t="s">
        <v>60</v>
      </c>
      <c r="E945" s="84">
        <v>9</v>
      </c>
      <c r="F945" s="85" t="s">
        <v>191</v>
      </c>
      <c r="G945" s="85" t="s">
        <v>2603</v>
      </c>
      <c r="H945" s="85" t="s">
        <v>2604</v>
      </c>
      <c r="I945" s="85" t="s">
        <v>1766</v>
      </c>
    </row>
    <row r="946" spans="1:9" ht="13.5" customHeight="1" x14ac:dyDescent="0.2">
      <c r="A946" s="55">
        <f t="shared" si="14"/>
        <v>8410</v>
      </c>
      <c r="B946" s="84">
        <v>84</v>
      </c>
      <c r="C946" s="84">
        <v>108767</v>
      </c>
      <c r="D946" s="85" t="s">
        <v>60</v>
      </c>
      <c r="E946" s="84">
        <v>10</v>
      </c>
      <c r="F946" s="85" t="s">
        <v>191</v>
      </c>
      <c r="G946" s="85" t="s">
        <v>2605</v>
      </c>
      <c r="H946" s="85" t="s">
        <v>2606</v>
      </c>
      <c r="I946" s="85" t="s">
        <v>2599</v>
      </c>
    </row>
    <row r="947" spans="1:9" ht="13.5" customHeight="1" x14ac:dyDescent="0.2">
      <c r="A947" s="55">
        <f t="shared" si="14"/>
        <v>8411</v>
      </c>
      <c r="B947" s="84">
        <v>84</v>
      </c>
      <c r="C947" s="84">
        <v>108767</v>
      </c>
      <c r="D947" s="85" t="s">
        <v>60</v>
      </c>
      <c r="E947" s="84">
        <v>11</v>
      </c>
      <c r="F947" s="85" t="s">
        <v>191</v>
      </c>
      <c r="G947" s="85" t="s">
        <v>2607</v>
      </c>
      <c r="H947" s="85" t="s">
        <v>2608</v>
      </c>
      <c r="I947" s="85" t="s">
        <v>664</v>
      </c>
    </row>
    <row r="948" spans="1:9" ht="13.5" customHeight="1" x14ac:dyDescent="0.2">
      <c r="A948" s="55">
        <f t="shared" si="14"/>
        <v>8412</v>
      </c>
      <c r="B948" s="84">
        <v>84</v>
      </c>
      <c r="C948" s="84">
        <v>108767</v>
      </c>
      <c r="D948" s="85" t="s">
        <v>60</v>
      </c>
      <c r="E948" s="84">
        <v>12</v>
      </c>
      <c r="F948" s="85" t="s">
        <v>191</v>
      </c>
      <c r="G948" s="85" t="s">
        <v>2609</v>
      </c>
      <c r="H948" s="85" t="s">
        <v>2610</v>
      </c>
      <c r="I948" s="85" t="s">
        <v>664</v>
      </c>
    </row>
    <row r="949" spans="1:9" ht="13.5" customHeight="1" x14ac:dyDescent="0.2">
      <c r="A949" s="55">
        <f t="shared" si="14"/>
        <v>8413</v>
      </c>
      <c r="B949" s="84">
        <v>84</v>
      </c>
      <c r="C949" s="84">
        <v>108767</v>
      </c>
      <c r="D949" s="85" t="s">
        <v>60</v>
      </c>
      <c r="E949" s="84">
        <v>13</v>
      </c>
      <c r="F949" s="85" t="s">
        <v>191</v>
      </c>
      <c r="G949" s="85" t="s">
        <v>2611</v>
      </c>
      <c r="H949" s="85" t="s">
        <v>2612</v>
      </c>
      <c r="I949" s="85" t="s">
        <v>2613</v>
      </c>
    </row>
    <row r="950" spans="1:9" ht="13.5" customHeight="1" x14ac:dyDescent="0.2">
      <c r="A950" s="55">
        <f t="shared" si="14"/>
        <v>8414</v>
      </c>
      <c r="B950" s="84">
        <v>84</v>
      </c>
      <c r="C950" s="84">
        <v>108767</v>
      </c>
      <c r="D950" s="85" t="s">
        <v>60</v>
      </c>
      <c r="E950" s="84">
        <v>14</v>
      </c>
      <c r="F950" s="85" t="s">
        <v>207</v>
      </c>
      <c r="G950" s="85" t="s">
        <v>2614</v>
      </c>
      <c r="H950" s="85" t="s">
        <v>2615</v>
      </c>
      <c r="I950" s="85" t="s">
        <v>2616</v>
      </c>
    </row>
    <row r="951" spans="1:9" ht="13.5" customHeight="1" x14ac:dyDescent="0.2">
      <c r="A951" s="55">
        <f t="shared" si="14"/>
        <v>8415</v>
      </c>
      <c r="B951" s="84">
        <v>84</v>
      </c>
      <c r="C951" s="84">
        <v>108767</v>
      </c>
      <c r="D951" s="85" t="s">
        <v>60</v>
      </c>
      <c r="E951" s="84">
        <v>15</v>
      </c>
      <c r="F951" s="85" t="s">
        <v>207</v>
      </c>
      <c r="G951" s="85" t="s">
        <v>426</v>
      </c>
      <c r="H951" s="85" t="s">
        <v>2617</v>
      </c>
      <c r="I951" s="85" t="s">
        <v>2618</v>
      </c>
    </row>
    <row r="952" spans="1:9" ht="13.5" customHeight="1" x14ac:dyDescent="0.2">
      <c r="A952" s="55">
        <f t="shared" si="14"/>
        <v>8416</v>
      </c>
      <c r="B952" s="84">
        <v>84</v>
      </c>
      <c r="C952" s="84">
        <v>108767</v>
      </c>
      <c r="D952" s="85" t="s">
        <v>60</v>
      </c>
      <c r="E952" s="84">
        <v>16</v>
      </c>
      <c r="F952" s="85" t="s">
        <v>207</v>
      </c>
      <c r="G952" s="85" t="s">
        <v>2619</v>
      </c>
      <c r="H952" s="85" t="s">
        <v>2620</v>
      </c>
      <c r="I952" s="85" t="s">
        <v>2621</v>
      </c>
    </row>
    <row r="953" spans="1:9" ht="13.5" customHeight="1" x14ac:dyDescent="0.2">
      <c r="A953" s="55">
        <f t="shared" si="14"/>
        <v>8417</v>
      </c>
      <c r="B953" s="84">
        <v>84</v>
      </c>
      <c r="C953" s="84">
        <v>108767</v>
      </c>
      <c r="D953" s="85" t="s">
        <v>60</v>
      </c>
      <c r="E953" s="84">
        <v>17</v>
      </c>
      <c r="F953" s="85" t="s">
        <v>197</v>
      </c>
      <c r="G953" s="85" t="s">
        <v>2622</v>
      </c>
      <c r="H953" s="85" t="s">
        <v>2623</v>
      </c>
      <c r="I953" s="85" t="s">
        <v>2624</v>
      </c>
    </row>
    <row r="954" spans="1:9" ht="13.5" customHeight="1" x14ac:dyDescent="0.2">
      <c r="A954" s="55">
        <f t="shared" si="14"/>
        <v>8501</v>
      </c>
      <c r="B954" s="84">
        <v>85</v>
      </c>
      <c r="C954" s="84">
        <v>1823569</v>
      </c>
      <c r="D954" s="85" t="s">
        <v>63</v>
      </c>
      <c r="E954" s="84">
        <v>1</v>
      </c>
      <c r="F954" s="85" t="s">
        <v>187</v>
      </c>
      <c r="G954" s="85" t="s">
        <v>188</v>
      </c>
      <c r="H954" s="85" t="s">
        <v>2625</v>
      </c>
      <c r="I954" s="85" t="s">
        <v>2626</v>
      </c>
    </row>
    <row r="955" spans="1:9" ht="13.5" customHeight="1" x14ac:dyDescent="0.2">
      <c r="A955" s="55">
        <f t="shared" si="14"/>
        <v>8502</v>
      </c>
      <c r="B955" s="84">
        <v>85</v>
      </c>
      <c r="C955" s="84">
        <v>1823569</v>
      </c>
      <c r="D955" s="85" t="s">
        <v>63</v>
      </c>
      <c r="E955" s="84">
        <v>2</v>
      </c>
      <c r="F955" s="85" t="s">
        <v>191</v>
      </c>
      <c r="G955" s="85" t="s">
        <v>2627</v>
      </c>
      <c r="H955" s="85" t="s">
        <v>2628</v>
      </c>
      <c r="I955" s="85" t="s">
        <v>2629</v>
      </c>
    </row>
    <row r="956" spans="1:9" ht="13.5" customHeight="1" x14ac:dyDescent="0.2">
      <c r="A956" s="55">
        <f t="shared" si="14"/>
        <v>8503</v>
      </c>
      <c r="B956" s="84">
        <v>85</v>
      </c>
      <c r="C956" s="84">
        <v>1823569</v>
      </c>
      <c r="D956" s="85" t="s">
        <v>63</v>
      </c>
      <c r="E956" s="84">
        <v>3</v>
      </c>
      <c r="F956" s="85" t="s">
        <v>191</v>
      </c>
      <c r="G956" s="85" t="s">
        <v>2630</v>
      </c>
      <c r="H956" s="85" t="s">
        <v>2631</v>
      </c>
      <c r="I956" s="85" t="s">
        <v>2632</v>
      </c>
    </row>
    <row r="957" spans="1:9" ht="13.5" customHeight="1" x14ac:dyDescent="0.2">
      <c r="A957" s="55">
        <f t="shared" si="14"/>
        <v>8504</v>
      </c>
      <c r="B957" s="84">
        <v>85</v>
      </c>
      <c r="C957" s="84">
        <v>1823569</v>
      </c>
      <c r="D957" s="85" t="s">
        <v>63</v>
      </c>
      <c r="E957" s="84">
        <v>4</v>
      </c>
      <c r="F957" s="85" t="s">
        <v>191</v>
      </c>
      <c r="G957" s="85" t="s">
        <v>2630</v>
      </c>
      <c r="H957" s="85" t="s">
        <v>2631</v>
      </c>
      <c r="I957" s="85" t="s">
        <v>2633</v>
      </c>
    </row>
    <row r="958" spans="1:9" ht="13.5" customHeight="1" x14ac:dyDescent="0.2">
      <c r="A958" s="55">
        <f t="shared" si="14"/>
        <v>8505</v>
      </c>
      <c r="B958" s="84">
        <v>85</v>
      </c>
      <c r="C958" s="84">
        <v>1823569</v>
      </c>
      <c r="D958" s="85" t="s">
        <v>63</v>
      </c>
      <c r="E958" s="84">
        <v>5</v>
      </c>
      <c r="F958" s="85" t="s">
        <v>207</v>
      </c>
      <c r="G958" s="85" t="s">
        <v>2634</v>
      </c>
      <c r="H958" s="85" t="s">
        <v>2635</v>
      </c>
      <c r="I958" s="85" t="s">
        <v>2636</v>
      </c>
    </row>
    <row r="959" spans="1:9" ht="13.5" customHeight="1" x14ac:dyDescent="0.2">
      <c r="A959" s="55">
        <f t="shared" si="14"/>
        <v>8506</v>
      </c>
      <c r="B959" s="84">
        <v>85</v>
      </c>
      <c r="C959" s="84">
        <v>1823569</v>
      </c>
      <c r="D959" s="85" t="s">
        <v>63</v>
      </c>
      <c r="E959" s="84">
        <v>6</v>
      </c>
      <c r="F959" s="85" t="s">
        <v>207</v>
      </c>
      <c r="G959" s="85" t="s">
        <v>2637</v>
      </c>
      <c r="H959" s="85" t="s">
        <v>2638</v>
      </c>
      <c r="I959" s="85" t="s">
        <v>2639</v>
      </c>
    </row>
    <row r="960" spans="1:9" ht="13.5" customHeight="1" x14ac:dyDescent="0.2">
      <c r="A960" s="55">
        <f t="shared" si="14"/>
        <v>8601</v>
      </c>
      <c r="B960" s="84">
        <v>86</v>
      </c>
      <c r="C960" s="84">
        <v>505437</v>
      </c>
      <c r="D960" s="85" t="s">
        <v>64</v>
      </c>
      <c r="E960" s="84">
        <v>1</v>
      </c>
      <c r="F960" s="85" t="s">
        <v>187</v>
      </c>
      <c r="G960" s="85" t="s">
        <v>188</v>
      </c>
      <c r="H960" s="85" t="s">
        <v>2640</v>
      </c>
      <c r="I960" s="85" t="s">
        <v>461</v>
      </c>
    </row>
    <row r="961" spans="1:9" ht="13.5" customHeight="1" x14ac:dyDescent="0.2">
      <c r="A961" s="55">
        <f t="shared" si="14"/>
        <v>8602</v>
      </c>
      <c r="B961" s="84">
        <v>86</v>
      </c>
      <c r="C961" s="84">
        <v>505437</v>
      </c>
      <c r="D961" s="85" t="s">
        <v>64</v>
      </c>
      <c r="E961" s="84">
        <v>2</v>
      </c>
      <c r="F961" s="85" t="s">
        <v>191</v>
      </c>
      <c r="G961" s="85" t="s">
        <v>2641</v>
      </c>
      <c r="H961" s="85" t="s">
        <v>2642</v>
      </c>
      <c r="I961" s="85" t="s">
        <v>2643</v>
      </c>
    </row>
    <row r="962" spans="1:9" ht="13.5" customHeight="1" x14ac:dyDescent="0.2">
      <c r="A962" s="55">
        <f t="shared" si="14"/>
        <v>8603</v>
      </c>
      <c r="B962" s="84">
        <v>86</v>
      </c>
      <c r="C962" s="84">
        <v>505437</v>
      </c>
      <c r="D962" s="85" t="s">
        <v>64</v>
      </c>
      <c r="E962" s="84">
        <v>3</v>
      </c>
      <c r="F962" s="85" t="s">
        <v>191</v>
      </c>
      <c r="G962" s="85" t="s">
        <v>2644</v>
      </c>
      <c r="H962" s="85" t="s">
        <v>2645</v>
      </c>
      <c r="I962" s="85" t="s">
        <v>2646</v>
      </c>
    </row>
    <row r="963" spans="1:9" ht="13.5" customHeight="1" x14ac:dyDescent="0.2">
      <c r="A963" s="55">
        <f t="shared" si="14"/>
        <v>8604</v>
      </c>
      <c r="B963" s="84">
        <v>86</v>
      </c>
      <c r="C963" s="84">
        <v>505437</v>
      </c>
      <c r="D963" s="85" t="s">
        <v>64</v>
      </c>
      <c r="E963" s="84">
        <v>4</v>
      </c>
      <c r="F963" s="85" t="s">
        <v>191</v>
      </c>
      <c r="G963" s="85" t="s">
        <v>2647</v>
      </c>
      <c r="H963" s="85" t="s">
        <v>2648</v>
      </c>
      <c r="I963" s="85" t="s">
        <v>2649</v>
      </c>
    </row>
    <row r="964" spans="1:9" ht="13.5" customHeight="1" x14ac:dyDescent="0.2">
      <c r="A964" s="55">
        <f t="shared" ref="A964:A1027" si="15">B964*100+E964</f>
        <v>8605</v>
      </c>
      <c r="B964" s="84">
        <v>86</v>
      </c>
      <c r="C964" s="84">
        <v>505437</v>
      </c>
      <c r="D964" s="85" t="s">
        <v>64</v>
      </c>
      <c r="E964" s="84">
        <v>5</v>
      </c>
      <c r="F964" s="85" t="s">
        <v>191</v>
      </c>
      <c r="G964" s="85" t="s">
        <v>2650</v>
      </c>
      <c r="H964" s="85" t="s">
        <v>2651</v>
      </c>
      <c r="I964" s="85" t="s">
        <v>2652</v>
      </c>
    </row>
    <row r="965" spans="1:9" ht="13.5" customHeight="1" x14ac:dyDescent="0.2">
      <c r="A965" s="55">
        <f t="shared" si="15"/>
        <v>8606</v>
      </c>
      <c r="B965" s="84">
        <v>86</v>
      </c>
      <c r="C965" s="84">
        <v>505437</v>
      </c>
      <c r="D965" s="85" t="s">
        <v>64</v>
      </c>
      <c r="E965" s="84">
        <v>6</v>
      </c>
      <c r="F965" s="85" t="s">
        <v>191</v>
      </c>
      <c r="G965" s="85" t="s">
        <v>2653</v>
      </c>
      <c r="H965" s="85" t="s">
        <v>2654</v>
      </c>
      <c r="I965" s="85" t="s">
        <v>2655</v>
      </c>
    </row>
    <row r="966" spans="1:9" ht="13.5" customHeight="1" x14ac:dyDescent="0.2">
      <c r="A966" s="55">
        <f t="shared" si="15"/>
        <v>8607</v>
      </c>
      <c r="B966" s="84">
        <v>86</v>
      </c>
      <c r="C966" s="84">
        <v>505437</v>
      </c>
      <c r="D966" s="85" t="s">
        <v>64</v>
      </c>
      <c r="E966" s="84">
        <v>7</v>
      </c>
      <c r="F966" s="85" t="s">
        <v>191</v>
      </c>
      <c r="G966" s="85" t="s">
        <v>2656</v>
      </c>
      <c r="H966" s="85" t="s">
        <v>2657</v>
      </c>
      <c r="I966" s="85" t="s">
        <v>2658</v>
      </c>
    </row>
    <row r="967" spans="1:9" ht="13.5" customHeight="1" x14ac:dyDescent="0.2">
      <c r="A967" s="55">
        <f t="shared" si="15"/>
        <v>8608</v>
      </c>
      <c r="B967" s="84">
        <v>86</v>
      </c>
      <c r="C967" s="84">
        <v>505437</v>
      </c>
      <c r="D967" s="85" t="s">
        <v>64</v>
      </c>
      <c r="E967" s="84">
        <v>8</v>
      </c>
      <c r="F967" s="85" t="s">
        <v>191</v>
      </c>
      <c r="G967" s="85" t="s">
        <v>2659</v>
      </c>
      <c r="H967" s="85" t="s">
        <v>2660</v>
      </c>
      <c r="I967" s="85" t="s">
        <v>2661</v>
      </c>
    </row>
    <row r="968" spans="1:9" ht="13.5" customHeight="1" x14ac:dyDescent="0.2">
      <c r="A968" s="55">
        <f t="shared" si="15"/>
        <v>8609</v>
      </c>
      <c r="B968" s="84">
        <v>86</v>
      </c>
      <c r="C968" s="84">
        <v>505437</v>
      </c>
      <c r="D968" s="85" t="s">
        <v>64</v>
      </c>
      <c r="E968" s="84">
        <v>9</v>
      </c>
      <c r="F968" s="85" t="s">
        <v>191</v>
      </c>
      <c r="G968" s="85" t="s">
        <v>2662</v>
      </c>
      <c r="H968" s="85" t="s">
        <v>2663</v>
      </c>
      <c r="I968" s="85" t="s">
        <v>2664</v>
      </c>
    </row>
    <row r="969" spans="1:9" ht="13.5" customHeight="1" x14ac:dyDescent="0.2">
      <c r="A969" s="55">
        <f t="shared" si="15"/>
        <v>8610</v>
      </c>
      <c r="B969" s="84">
        <v>86</v>
      </c>
      <c r="C969" s="84">
        <v>505437</v>
      </c>
      <c r="D969" s="85" t="s">
        <v>64</v>
      </c>
      <c r="E969" s="84">
        <v>10</v>
      </c>
      <c r="F969" s="85" t="s">
        <v>191</v>
      </c>
      <c r="G969" s="85" t="s">
        <v>2665</v>
      </c>
      <c r="H969" s="85" t="s">
        <v>2666</v>
      </c>
      <c r="I969" s="85" t="s">
        <v>2664</v>
      </c>
    </row>
    <row r="970" spans="1:9" ht="13.5" customHeight="1" x14ac:dyDescent="0.2">
      <c r="A970" s="55">
        <f t="shared" si="15"/>
        <v>8611</v>
      </c>
      <c r="B970" s="84">
        <v>86</v>
      </c>
      <c r="C970" s="84">
        <v>505437</v>
      </c>
      <c r="D970" s="85" t="s">
        <v>64</v>
      </c>
      <c r="E970" s="84">
        <v>11</v>
      </c>
      <c r="F970" s="85" t="s">
        <v>207</v>
      </c>
      <c r="G970" s="85" t="s">
        <v>2667</v>
      </c>
      <c r="H970" s="85" t="s">
        <v>2668</v>
      </c>
      <c r="I970" s="85" t="s">
        <v>2669</v>
      </c>
    </row>
    <row r="971" spans="1:9" ht="13.5" customHeight="1" x14ac:dyDescent="0.2">
      <c r="A971" s="55">
        <f t="shared" si="15"/>
        <v>8612</v>
      </c>
      <c r="B971" s="84">
        <v>86</v>
      </c>
      <c r="C971" s="84">
        <v>505437</v>
      </c>
      <c r="D971" s="85" t="s">
        <v>64</v>
      </c>
      <c r="E971" s="84">
        <v>12</v>
      </c>
      <c r="F971" s="85" t="s">
        <v>207</v>
      </c>
      <c r="G971" s="85" t="s">
        <v>2670</v>
      </c>
      <c r="H971" s="85" t="s">
        <v>2671</v>
      </c>
      <c r="I971" s="85" t="s">
        <v>2672</v>
      </c>
    </row>
    <row r="972" spans="1:9" ht="13.5" customHeight="1" x14ac:dyDescent="0.2">
      <c r="A972" s="55">
        <f t="shared" si="15"/>
        <v>8613</v>
      </c>
      <c r="B972" s="84">
        <v>86</v>
      </c>
      <c r="C972" s="84">
        <v>505437</v>
      </c>
      <c r="D972" s="85" t="s">
        <v>64</v>
      </c>
      <c r="E972" s="84">
        <v>13</v>
      </c>
      <c r="F972" s="85" t="s">
        <v>197</v>
      </c>
      <c r="G972" s="85" t="s">
        <v>2673</v>
      </c>
      <c r="H972" s="85" t="s">
        <v>2674</v>
      </c>
      <c r="I972" s="85" t="s">
        <v>936</v>
      </c>
    </row>
    <row r="973" spans="1:9" ht="13.5" customHeight="1" x14ac:dyDescent="0.2">
      <c r="A973" s="55">
        <f t="shared" si="15"/>
        <v>8614</v>
      </c>
      <c r="B973" s="84">
        <v>86</v>
      </c>
      <c r="C973" s="84">
        <v>505437</v>
      </c>
      <c r="D973" s="85" t="s">
        <v>64</v>
      </c>
      <c r="E973" s="84">
        <v>14</v>
      </c>
      <c r="F973" s="85" t="s">
        <v>187</v>
      </c>
      <c r="G973" s="85" t="s">
        <v>2675</v>
      </c>
      <c r="H973" s="85" t="s">
        <v>2676</v>
      </c>
      <c r="I973" s="85" t="s">
        <v>2677</v>
      </c>
    </row>
    <row r="974" spans="1:9" ht="13.5" customHeight="1" x14ac:dyDescent="0.2">
      <c r="A974" s="55">
        <f t="shared" si="15"/>
        <v>8615</v>
      </c>
      <c r="B974" s="84">
        <v>86</v>
      </c>
      <c r="C974" s="84">
        <v>505437</v>
      </c>
      <c r="D974" s="85" t="s">
        <v>64</v>
      </c>
      <c r="E974" s="84">
        <v>15</v>
      </c>
      <c r="F974" s="85" t="s">
        <v>187</v>
      </c>
      <c r="G974" s="85" t="s">
        <v>2675</v>
      </c>
      <c r="H974" s="85" t="s">
        <v>2678</v>
      </c>
      <c r="I974" s="85" t="s">
        <v>643</v>
      </c>
    </row>
    <row r="975" spans="1:9" ht="13.5" customHeight="1" x14ac:dyDescent="0.2">
      <c r="A975" s="55">
        <f t="shared" si="15"/>
        <v>8616</v>
      </c>
      <c r="B975" s="84">
        <v>86</v>
      </c>
      <c r="C975" s="84">
        <v>505437</v>
      </c>
      <c r="D975" s="85" t="s">
        <v>64</v>
      </c>
      <c r="E975" s="84">
        <v>16</v>
      </c>
      <c r="F975" s="85" t="s">
        <v>197</v>
      </c>
      <c r="G975" s="85" t="s">
        <v>2679</v>
      </c>
      <c r="H975" s="85" t="s">
        <v>2680</v>
      </c>
      <c r="I975" s="85" t="s">
        <v>269</v>
      </c>
    </row>
    <row r="976" spans="1:9" ht="13.5" customHeight="1" x14ac:dyDescent="0.2">
      <c r="A976" s="55">
        <f t="shared" si="15"/>
        <v>8617</v>
      </c>
      <c r="B976" s="84">
        <v>86</v>
      </c>
      <c r="C976" s="84">
        <v>505437</v>
      </c>
      <c r="D976" s="85" t="s">
        <v>64</v>
      </c>
      <c r="E976" s="84">
        <v>17</v>
      </c>
      <c r="F976" s="85" t="s">
        <v>197</v>
      </c>
      <c r="G976" s="85" t="s">
        <v>2681</v>
      </c>
      <c r="H976" s="85" t="s">
        <v>2682</v>
      </c>
      <c r="I976" s="85" t="s">
        <v>519</v>
      </c>
    </row>
    <row r="977" spans="1:9" ht="13.5" customHeight="1" x14ac:dyDescent="0.2">
      <c r="A977" s="55">
        <f t="shared" si="15"/>
        <v>8701</v>
      </c>
      <c r="B977" s="84">
        <v>87</v>
      </c>
      <c r="C977" s="84">
        <v>603177</v>
      </c>
      <c r="D977" s="85" t="s">
        <v>65</v>
      </c>
      <c r="E977" s="84">
        <v>1</v>
      </c>
      <c r="F977" s="85" t="s">
        <v>187</v>
      </c>
      <c r="G977" s="85" t="s">
        <v>188</v>
      </c>
      <c r="H977" s="85" t="s">
        <v>2683</v>
      </c>
      <c r="I977" s="85" t="s">
        <v>2684</v>
      </c>
    </row>
    <row r="978" spans="1:9" ht="13.5" customHeight="1" x14ac:dyDescent="0.2">
      <c r="A978" s="55">
        <f t="shared" si="15"/>
        <v>8702</v>
      </c>
      <c r="B978" s="84">
        <v>87</v>
      </c>
      <c r="C978" s="84">
        <v>603177</v>
      </c>
      <c r="D978" s="85" t="s">
        <v>65</v>
      </c>
      <c r="E978" s="84">
        <v>2</v>
      </c>
      <c r="F978" s="85" t="s">
        <v>187</v>
      </c>
      <c r="G978" s="85" t="s">
        <v>2685</v>
      </c>
      <c r="H978" s="85" t="s">
        <v>2686</v>
      </c>
      <c r="I978" s="85" t="s">
        <v>2687</v>
      </c>
    </row>
    <row r="979" spans="1:9" ht="13.5" customHeight="1" x14ac:dyDescent="0.2">
      <c r="A979" s="55">
        <f t="shared" si="15"/>
        <v>8703</v>
      </c>
      <c r="B979" s="84">
        <v>87</v>
      </c>
      <c r="C979" s="84">
        <v>603177</v>
      </c>
      <c r="D979" s="85" t="s">
        <v>65</v>
      </c>
      <c r="E979" s="84">
        <v>3</v>
      </c>
      <c r="F979" s="85" t="s">
        <v>191</v>
      </c>
      <c r="G979" s="85" t="s">
        <v>2688</v>
      </c>
      <c r="H979" s="85" t="s">
        <v>2689</v>
      </c>
      <c r="I979" s="85" t="s">
        <v>2690</v>
      </c>
    </row>
    <row r="980" spans="1:9" ht="13.5" customHeight="1" x14ac:dyDescent="0.2">
      <c r="A980" s="55">
        <f t="shared" si="15"/>
        <v>8704</v>
      </c>
      <c r="B980" s="84">
        <v>87</v>
      </c>
      <c r="C980" s="84">
        <v>603177</v>
      </c>
      <c r="D980" s="85" t="s">
        <v>65</v>
      </c>
      <c r="E980" s="84">
        <v>4</v>
      </c>
      <c r="F980" s="85" t="s">
        <v>191</v>
      </c>
      <c r="G980" s="85" t="s">
        <v>2691</v>
      </c>
      <c r="H980" s="85" t="s">
        <v>2692</v>
      </c>
      <c r="I980" s="85" t="s">
        <v>2690</v>
      </c>
    </row>
    <row r="981" spans="1:9" ht="13.5" customHeight="1" x14ac:dyDescent="0.2">
      <c r="A981" s="55">
        <f t="shared" si="15"/>
        <v>8705</v>
      </c>
      <c r="B981" s="84">
        <v>87</v>
      </c>
      <c r="C981" s="84">
        <v>603177</v>
      </c>
      <c r="D981" s="85" t="s">
        <v>65</v>
      </c>
      <c r="E981" s="84">
        <v>5</v>
      </c>
      <c r="F981" s="85" t="s">
        <v>191</v>
      </c>
      <c r="G981" s="85" t="s">
        <v>2693</v>
      </c>
      <c r="H981" s="85" t="s">
        <v>2694</v>
      </c>
      <c r="I981" s="85" t="s">
        <v>2695</v>
      </c>
    </row>
    <row r="982" spans="1:9" ht="13.5" customHeight="1" x14ac:dyDescent="0.2">
      <c r="A982" s="55">
        <f t="shared" si="15"/>
        <v>8706</v>
      </c>
      <c r="B982" s="84">
        <v>87</v>
      </c>
      <c r="C982" s="84">
        <v>603177</v>
      </c>
      <c r="D982" s="85" t="s">
        <v>65</v>
      </c>
      <c r="E982" s="84">
        <v>6</v>
      </c>
      <c r="F982" s="85" t="s">
        <v>191</v>
      </c>
      <c r="G982" s="85" t="s">
        <v>2696</v>
      </c>
      <c r="H982" s="85" t="s">
        <v>2697</v>
      </c>
      <c r="I982" s="85" t="s">
        <v>2698</v>
      </c>
    </row>
    <row r="983" spans="1:9" ht="13.5" customHeight="1" x14ac:dyDescent="0.2">
      <c r="A983" s="55">
        <f t="shared" si="15"/>
        <v>8707</v>
      </c>
      <c r="B983" s="84">
        <v>87</v>
      </c>
      <c r="C983" s="84">
        <v>603177</v>
      </c>
      <c r="D983" s="85" t="s">
        <v>65</v>
      </c>
      <c r="E983" s="84">
        <v>7</v>
      </c>
      <c r="F983" s="85" t="s">
        <v>191</v>
      </c>
      <c r="G983" s="85" t="s">
        <v>2699</v>
      </c>
      <c r="H983" s="85" t="s">
        <v>2700</v>
      </c>
      <c r="I983" s="85" t="s">
        <v>2701</v>
      </c>
    </row>
    <row r="984" spans="1:9" ht="13.5" customHeight="1" x14ac:dyDescent="0.2">
      <c r="A984" s="55">
        <f t="shared" si="15"/>
        <v>8708</v>
      </c>
      <c r="B984" s="84">
        <v>87</v>
      </c>
      <c r="C984" s="84">
        <v>603177</v>
      </c>
      <c r="D984" s="85" t="s">
        <v>65</v>
      </c>
      <c r="E984" s="84">
        <v>8</v>
      </c>
      <c r="F984" s="85" t="s">
        <v>207</v>
      </c>
      <c r="G984" s="85" t="s">
        <v>2702</v>
      </c>
      <c r="H984" s="85" t="s">
        <v>2703</v>
      </c>
      <c r="I984" s="85" t="s">
        <v>2704</v>
      </c>
    </row>
    <row r="985" spans="1:9" ht="13.5" customHeight="1" x14ac:dyDescent="0.2">
      <c r="A985" s="55">
        <f t="shared" si="15"/>
        <v>8709</v>
      </c>
      <c r="B985" s="84">
        <v>87</v>
      </c>
      <c r="C985" s="84">
        <v>603177</v>
      </c>
      <c r="D985" s="85" t="s">
        <v>65</v>
      </c>
      <c r="E985" s="84">
        <v>9</v>
      </c>
      <c r="F985" s="85" t="s">
        <v>197</v>
      </c>
      <c r="G985" s="85" t="s">
        <v>2705</v>
      </c>
      <c r="H985" s="85" t="s">
        <v>2706</v>
      </c>
      <c r="I985" s="85" t="s">
        <v>2707</v>
      </c>
    </row>
    <row r="986" spans="1:9" ht="13.5" customHeight="1" x14ac:dyDescent="0.2">
      <c r="A986" s="55">
        <f t="shared" si="15"/>
        <v>8801</v>
      </c>
      <c r="B986" s="84">
        <v>88</v>
      </c>
      <c r="C986" s="84">
        <v>1010623</v>
      </c>
      <c r="D986" s="85" t="s">
        <v>158</v>
      </c>
      <c r="E986" s="84">
        <v>1</v>
      </c>
      <c r="F986" s="85" t="s">
        <v>187</v>
      </c>
      <c r="G986" s="85" t="s">
        <v>188</v>
      </c>
      <c r="H986" s="85" t="s">
        <v>2708</v>
      </c>
      <c r="I986" s="85" t="s">
        <v>269</v>
      </c>
    </row>
    <row r="987" spans="1:9" ht="13.5" customHeight="1" x14ac:dyDescent="0.2">
      <c r="A987" s="55">
        <f t="shared" si="15"/>
        <v>8802</v>
      </c>
      <c r="B987" s="84">
        <v>88</v>
      </c>
      <c r="C987" s="84">
        <v>1010623</v>
      </c>
      <c r="D987" s="85" t="s">
        <v>158</v>
      </c>
      <c r="E987" s="84">
        <v>2</v>
      </c>
      <c r="F987" s="85" t="s">
        <v>191</v>
      </c>
      <c r="G987" s="85" t="s">
        <v>2709</v>
      </c>
      <c r="H987" s="85" t="s">
        <v>2710</v>
      </c>
      <c r="I987" s="85" t="s">
        <v>2711</v>
      </c>
    </row>
    <row r="988" spans="1:9" ht="13.5" customHeight="1" x14ac:dyDescent="0.2">
      <c r="A988" s="55">
        <f t="shared" si="15"/>
        <v>8803</v>
      </c>
      <c r="B988" s="84">
        <v>88</v>
      </c>
      <c r="C988" s="84">
        <v>1010623</v>
      </c>
      <c r="D988" s="85" t="s">
        <v>158</v>
      </c>
      <c r="E988" s="84">
        <v>3</v>
      </c>
      <c r="F988" s="85" t="s">
        <v>191</v>
      </c>
      <c r="G988" s="85" t="s">
        <v>2712</v>
      </c>
      <c r="H988" s="85" t="s">
        <v>2713</v>
      </c>
      <c r="I988" s="85" t="s">
        <v>2714</v>
      </c>
    </row>
    <row r="989" spans="1:9" ht="13.5" customHeight="1" x14ac:dyDescent="0.2">
      <c r="A989" s="55">
        <f t="shared" si="15"/>
        <v>8804</v>
      </c>
      <c r="B989" s="84">
        <v>88</v>
      </c>
      <c r="C989" s="84">
        <v>1010623</v>
      </c>
      <c r="D989" s="85" t="s">
        <v>158</v>
      </c>
      <c r="E989" s="84">
        <v>4</v>
      </c>
      <c r="F989" s="85" t="s">
        <v>191</v>
      </c>
      <c r="G989" s="85" t="s">
        <v>2715</v>
      </c>
      <c r="H989" s="85" t="s">
        <v>2716</v>
      </c>
      <c r="I989" s="85" t="s">
        <v>2717</v>
      </c>
    </row>
    <row r="990" spans="1:9" ht="13.5" customHeight="1" x14ac:dyDescent="0.2">
      <c r="A990" s="55">
        <f t="shared" si="15"/>
        <v>8805</v>
      </c>
      <c r="B990" s="84">
        <v>88</v>
      </c>
      <c r="C990" s="84">
        <v>1010623</v>
      </c>
      <c r="D990" s="85" t="s">
        <v>158</v>
      </c>
      <c r="E990" s="84">
        <v>5</v>
      </c>
      <c r="F990" s="85" t="s">
        <v>207</v>
      </c>
      <c r="G990" s="85" t="s">
        <v>2718</v>
      </c>
      <c r="H990" s="85" t="s">
        <v>2719</v>
      </c>
      <c r="I990" s="85" t="s">
        <v>510</v>
      </c>
    </row>
    <row r="991" spans="1:9" ht="13.5" customHeight="1" x14ac:dyDescent="0.2">
      <c r="A991" s="55">
        <f t="shared" si="15"/>
        <v>8806</v>
      </c>
      <c r="B991" s="84">
        <v>88</v>
      </c>
      <c r="C991" s="84">
        <v>1010623</v>
      </c>
      <c r="D991" s="85" t="s">
        <v>158</v>
      </c>
      <c r="E991" s="84">
        <v>6</v>
      </c>
      <c r="F991" s="85" t="s">
        <v>207</v>
      </c>
      <c r="G991" s="85" t="s">
        <v>2720</v>
      </c>
      <c r="H991" s="85" t="s">
        <v>2721</v>
      </c>
      <c r="I991" s="85" t="s">
        <v>2722</v>
      </c>
    </row>
    <row r="992" spans="1:9" ht="13.5" customHeight="1" x14ac:dyDescent="0.2">
      <c r="A992" s="55">
        <f t="shared" si="15"/>
        <v>8807</v>
      </c>
      <c r="B992" s="84">
        <v>88</v>
      </c>
      <c r="C992" s="84">
        <v>1010623</v>
      </c>
      <c r="D992" s="85" t="s">
        <v>158</v>
      </c>
      <c r="E992" s="84">
        <v>7</v>
      </c>
      <c r="F992" s="85" t="s">
        <v>207</v>
      </c>
      <c r="G992" s="85" t="s">
        <v>2723</v>
      </c>
      <c r="H992" s="85" t="s">
        <v>2724</v>
      </c>
      <c r="I992" s="85" t="s">
        <v>2725</v>
      </c>
    </row>
    <row r="993" spans="1:9" ht="13.5" customHeight="1" x14ac:dyDescent="0.2">
      <c r="A993" s="55">
        <f t="shared" si="15"/>
        <v>8808</v>
      </c>
      <c r="B993" s="84">
        <v>88</v>
      </c>
      <c r="C993" s="84">
        <v>1010623</v>
      </c>
      <c r="D993" s="85" t="s">
        <v>158</v>
      </c>
      <c r="E993" s="84">
        <v>8</v>
      </c>
      <c r="F993" s="85" t="s">
        <v>207</v>
      </c>
      <c r="G993" s="85" t="s">
        <v>2726</v>
      </c>
      <c r="H993" s="85" t="s">
        <v>2727</v>
      </c>
      <c r="I993" s="85" t="s">
        <v>2728</v>
      </c>
    </row>
    <row r="994" spans="1:9" ht="13.5" customHeight="1" x14ac:dyDescent="0.2">
      <c r="A994" s="55">
        <f t="shared" si="15"/>
        <v>8809</v>
      </c>
      <c r="B994" s="84">
        <v>88</v>
      </c>
      <c r="C994" s="84">
        <v>1010623</v>
      </c>
      <c r="D994" s="85" t="s">
        <v>158</v>
      </c>
      <c r="E994" s="84">
        <v>9</v>
      </c>
      <c r="F994" s="85" t="s">
        <v>187</v>
      </c>
      <c r="G994" s="85" t="s">
        <v>1470</v>
      </c>
      <c r="H994" s="85" t="s">
        <v>2729</v>
      </c>
      <c r="I994" s="85" t="s">
        <v>2730</v>
      </c>
    </row>
    <row r="995" spans="1:9" ht="13.5" customHeight="1" x14ac:dyDescent="0.2">
      <c r="A995" s="55">
        <f t="shared" si="15"/>
        <v>8810</v>
      </c>
      <c r="B995" s="84">
        <v>88</v>
      </c>
      <c r="C995" s="84">
        <v>1010623</v>
      </c>
      <c r="D995" s="85" t="s">
        <v>158</v>
      </c>
      <c r="E995" s="84">
        <v>10</v>
      </c>
      <c r="F995" s="85" t="s">
        <v>187</v>
      </c>
      <c r="G995" s="85" t="s">
        <v>809</v>
      </c>
      <c r="H995" s="85" t="s">
        <v>2731</v>
      </c>
      <c r="I995" s="85" t="s">
        <v>2732</v>
      </c>
    </row>
    <row r="996" spans="1:9" ht="13.5" customHeight="1" x14ac:dyDescent="0.2">
      <c r="A996" s="55">
        <f t="shared" si="15"/>
        <v>8811</v>
      </c>
      <c r="B996" s="84">
        <v>88</v>
      </c>
      <c r="C996" s="84">
        <v>1010623</v>
      </c>
      <c r="D996" s="85" t="s">
        <v>158</v>
      </c>
      <c r="E996" s="84">
        <v>11</v>
      </c>
      <c r="F996" s="85" t="s">
        <v>187</v>
      </c>
      <c r="G996" s="85" t="s">
        <v>2733</v>
      </c>
      <c r="H996" s="85" t="s">
        <v>2734</v>
      </c>
      <c r="I996" s="85" t="s">
        <v>293</v>
      </c>
    </row>
    <row r="997" spans="1:9" ht="13.5" customHeight="1" x14ac:dyDescent="0.2">
      <c r="A997" s="55">
        <f t="shared" si="15"/>
        <v>8812</v>
      </c>
      <c r="B997" s="84">
        <v>88</v>
      </c>
      <c r="C997" s="84">
        <v>1010623</v>
      </c>
      <c r="D997" s="85" t="s">
        <v>158</v>
      </c>
      <c r="E997" s="84">
        <v>12</v>
      </c>
      <c r="F997" s="85" t="s">
        <v>187</v>
      </c>
      <c r="G997" s="85" t="s">
        <v>2735</v>
      </c>
      <c r="H997" s="85" t="s">
        <v>2736</v>
      </c>
      <c r="I997" s="85" t="s">
        <v>2737</v>
      </c>
    </row>
    <row r="998" spans="1:9" ht="13.5" customHeight="1" x14ac:dyDescent="0.2">
      <c r="A998" s="55">
        <f t="shared" si="15"/>
        <v>8813</v>
      </c>
      <c r="B998" s="84">
        <v>88</v>
      </c>
      <c r="C998" s="84">
        <v>1010623</v>
      </c>
      <c r="D998" s="85" t="s">
        <v>158</v>
      </c>
      <c r="E998" s="84">
        <v>13</v>
      </c>
      <c r="F998" s="85" t="s">
        <v>197</v>
      </c>
      <c r="G998" s="85" t="s">
        <v>2738</v>
      </c>
      <c r="H998" s="85" t="s">
        <v>2739</v>
      </c>
      <c r="I998" s="85" t="s">
        <v>2740</v>
      </c>
    </row>
    <row r="999" spans="1:9" ht="13.5" customHeight="1" x14ac:dyDescent="0.2">
      <c r="A999" s="55">
        <f t="shared" si="15"/>
        <v>8814</v>
      </c>
      <c r="B999" s="84">
        <v>88</v>
      </c>
      <c r="C999" s="84">
        <v>1010623</v>
      </c>
      <c r="D999" s="85" t="s">
        <v>158</v>
      </c>
      <c r="E999" s="84">
        <v>14</v>
      </c>
      <c r="F999" s="85" t="s">
        <v>197</v>
      </c>
      <c r="G999" s="85" t="s">
        <v>2741</v>
      </c>
      <c r="H999" s="85" t="s">
        <v>2739</v>
      </c>
      <c r="I999" s="85" t="s">
        <v>2742</v>
      </c>
    </row>
    <row r="1000" spans="1:9" ht="13.5" customHeight="1" x14ac:dyDescent="0.2">
      <c r="A1000" s="55">
        <f t="shared" si="15"/>
        <v>8815</v>
      </c>
      <c r="B1000" s="84">
        <v>88</v>
      </c>
      <c r="C1000" s="84">
        <v>1010623</v>
      </c>
      <c r="D1000" s="85" t="s">
        <v>158</v>
      </c>
      <c r="E1000" s="84">
        <v>15</v>
      </c>
      <c r="F1000" s="85" t="s">
        <v>197</v>
      </c>
      <c r="G1000" s="85" t="s">
        <v>2743</v>
      </c>
      <c r="H1000" s="85" t="s">
        <v>2744</v>
      </c>
      <c r="I1000" s="85" t="s">
        <v>2745</v>
      </c>
    </row>
    <row r="1001" spans="1:9" ht="13.5" customHeight="1" x14ac:dyDescent="0.2">
      <c r="A1001" s="55">
        <f t="shared" si="15"/>
        <v>8816</v>
      </c>
      <c r="B1001" s="84">
        <v>88</v>
      </c>
      <c r="C1001" s="84">
        <v>1010623</v>
      </c>
      <c r="D1001" s="85" t="s">
        <v>158</v>
      </c>
      <c r="E1001" s="84">
        <v>16</v>
      </c>
      <c r="F1001" s="85" t="s">
        <v>197</v>
      </c>
      <c r="G1001" s="85" t="s">
        <v>2746</v>
      </c>
      <c r="H1001" s="85" t="s">
        <v>2747</v>
      </c>
      <c r="I1001" s="85" t="s">
        <v>2748</v>
      </c>
    </row>
    <row r="1002" spans="1:9" ht="13.5" customHeight="1" x14ac:dyDescent="0.2">
      <c r="A1002" s="55">
        <f t="shared" si="15"/>
        <v>8817</v>
      </c>
      <c r="B1002" s="84">
        <v>88</v>
      </c>
      <c r="C1002" s="84">
        <v>1010623</v>
      </c>
      <c r="D1002" s="85" t="s">
        <v>158</v>
      </c>
      <c r="E1002" s="84">
        <v>17</v>
      </c>
      <c r="F1002" s="85" t="s">
        <v>187</v>
      </c>
      <c r="G1002" s="85" t="s">
        <v>2749</v>
      </c>
      <c r="H1002" s="85" t="s">
        <v>2750</v>
      </c>
      <c r="I1002" s="85" t="s">
        <v>2751</v>
      </c>
    </row>
    <row r="1003" spans="1:9" ht="13.5" customHeight="1" x14ac:dyDescent="0.2">
      <c r="A1003" s="55">
        <f t="shared" si="15"/>
        <v>8818</v>
      </c>
      <c r="B1003" s="84">
        <v>88</v>
      </c>
      <c r="C1003" s="84">
        <v>1010623</v>
      </c>
      <c r="D1003" s="85" t="s">
        <v>158</v>
      </c>
      <c r="E1003" s="84">
        <v>18</v>
      </c>
      <c r="F1003" s="85" t="s">
        <v>187</v>
      </c>
      <c r="G1003" s="85" t="s">
        <v>2752</v>
      </c>
      <c r="H1003" s="85" t="s">
        <v>2753</v>
      </c>
      <c r="I1003" s="85" t="s">
        <v>2754</v>
      </c>
    </row>
    <row r="1004" spans="1:9" ht="13.5" customHeight="1" x14ac:dyDescent="0.2">
      <c r="A1004" s="55">
        <f t="shared" si="15"/>
        <v>8901</v>
      </c>
      <c r="B1004" s="84">
        <v>89</v>
      </c>
      <c r="C1004" s="84">
        <v>502392</v>
      </c>
      <c r="D1004" s="85" t="s">
        <v>155</v>
      </c>
      <c r="E1004" s="84">
        <v>1</v>
      </c>
      <c r="F1004" s="85" t="s">
        <v>187</v>
      </c>
      <c r="G1004" s="85" t="s">
        <v>188</v>
      </c>
      <c r="H1004" s="85" t="s">
        <v>2755</v>
      </c>
      <c r="I1004" s="85" t="s">
        <v>2756</v>
      </c>
    </row>
    <row r="1005" spans="1:9" ht="13.5" customHeight="1" x14ac:dyDescent="0.2">
      <c r="A1005" s="55">
        <f t="shared" si="15"/>
        <v>8902</v>
      </c>
      <c r="B1005" s="84">
        <v>89</v>
      </c>
      <c r="C1005" s="84">
        <v>502392</v>
      </c>
      <c r="D1005" s="85" t="s">
        <v>155</v>
      </c>
      <c r="E1005" s="84">
        <v>2</v>
      </c>
      <c r="F1005" s="85" t="s">
        <v>191</v>
      </c>
      <c r="G1005" s="85" t="s">
        <v>2757</v>
      </c>
      <c r="H1005" s="85" t="s">
        <v>2758</v>
      </c>
      <c r="I1005" s="85" t="s">
        <v>2759</v>
      </c>
    </row>
    <row r="1006" spans="1:9" ht="13.5" customHeight="1" x14ac:dyDescent="0.2">
      <c r="A1006" s="55">
        <f t="shared" si="15"/>
        <v>8903</v>
      </c>
      <c r="B1006" s="84">
        <v>89</v>
      </c>
      <c r="C1006" s="84">
        <v>502392</v>
      </c>
      <c r="D1006" s="85" t="s">
        <v>155</v>
      </c>
      <c r="E1006" s="84">
        <v>3</v>
      </c>
      <c r="F1006" s="85" t="s">
        <v>191</v>
      </c>
      <c r="G1006" s="85" t="s">
        <v>2760</v>
      </c>
      <c r="H1006" s="85" t="s">
        <v>2761</v>
      </c>
      <c r="I1006" s="85" t="s">
        <v>2762</v>
      </c>
    </row>
    <row r="1007" spans="1:9" ht="13.5" customHeight="1" x14ac:dyDescent="0.2">
      <c r="A1007" s="55">
        <f t="shared" si="15"/>
        <v>8904</v>
      </c>
      <c r="B1007" s="84">
        <v>89</v>
      </c>
      <c r="C1007" s="84">
        <v>502392</v>
      </c>
      <c r="D1007" s="85" t="s">
        <v>155</v>
      </c>
      <c r="E1007" s="84">
        <v>4</v>
      </c>
      <c r="F1007" s="85" t="s">
        <v>191</v>
      </c>
      <c r="G1007" s="85" t="s">
        <v>2763</v>
      </c>
      <c r="H1007" s="85" t="s">
        <v>2764</v>
      </c>
      <c r="I1007" s="85" t="s">
        <v>2765</v>
      </c>
    </row>
    <row r="1008" spans="1:9" ht="13.5" customHeight="1" x14ac:dyDescent="0.2">
      <c r="A1008" s="55">
        <f t="shared" si="15"/>
        <v>8905</v>
      </c>
      <c r="B1008" s="84">
        <v>89</v>
      </c>
      <c r="C1008" s="84">
        <v>502392</v>
      </c>
      <c r="D1008" s="85" t="s">
        <v>155</v>
      </c>
      <c r="E1008" s="84">
        <v>5</v>
      </c>
      <c r="F1008" s="85" t="s">
        <v>191</v>
      </c>
      <c r="G1008" s="85" t="s">
        <v>2766</v>
      </c>
      <c r="H1008" s="85" t="s">
        <v>2767</v>
      </c>
      <c r="I1008" s="85" t="s">
        <v>2768</v>
      </c>
    </row>
    <row r="1009" spans="1:9" ht="13.5" customHeight="1" x14ac:dyDescent="0.2">
      <c r="A1009" s="55">
        <f t="shared" si="15"/>
        <v>8906</v>
      </c>
      <c r="B1009" s="84">
        <v>89</v>
      </c>
      <c r="C1009" s="84">
        <v>502392</v>
      </c>
      <c r="D1009" s="85" t="s">
        <v>155</v>
      </c>
      <c r="E1009" s="84">
        <v>6</v>
      </c>
      <c r="F1009" s="85" t="s">
        <v>191</v>
      </c>
      <c r="G1009" s="85" t="s">
        <v>2769</v>
      </c>
      <c r="H1009" s="85" t="s">
        <v>2770</v>
      </c>
      <c r="I1009" s="85" t="s">
        <v>2771</v>
      </c>
    </row>
    <row r="1010" spans="1:9" ht="13.5" customHeight="1" x14ac:dyDescent="0.2">
      <c r="A1010" s="55">
        <f t="shared" si="15"/>
        <v>8907</v>
      </c>
      <c r="B1010" s="84">
        <v>89</v>
      </c>
      <c r="C1010" s="84">
        <v>502392</v>
      </c>
      <c r="D1010" s="85" t="s">
        <v>155</v>
      </c>
      <c r="E1010" s="84">
        <v>7</v>
      </c>
      <c r="F1010" s="85" t="s">
        <v>191</v>
      </c>
      <c r="G1010" s="85" t="s">
        <v>2772</v>
      </c>
      <c r="H1010" s="85" t="s">
        <v>2773</v>
      </c>
      <c r="I1010" s="85" t="s">
        <v>2774</v>
      </c>
    </row>
    <row r="1011" spans="1:9" ht="13.5" customHeight="1" x14ac:dyDescent="0.2">
      <c r="A1011" s="55">
        <f t="shared" si="15"/>
        <v>8908</v>
      </c>
      <c r="B1011" s="84">
        <v>89</v>
      </c>
      <c r="C1011" s="84">
        <v>502392</v>
      </c>
      <c r="D1011" s="85" t="s">
        <v>155</v>
      </c>
      <c r="E1011" s="84">
        <v>8</v>
      </c>
      <c r="F1011" s="85" t="s">
        <v>187</v>
      </c>
      <c r="G1011" s="85" t="s">
        <v>2775</v>
      </c>
      <c r="H1011" s="85" t="s">
        <v>2776</v>
      </c>
      <c r="I1011" s="85" t="s">
        <v>2777</v>
      </c>
    </row>
    <row r="1012" spans="1:9" ht="13.5" customHeight="1" x14ac:dyDescent="0.2">
      <c r="A1012" s="55">
        <f t="shared" si="15"/>
        <v>8909</v>
      </c>
      <c r="B1012" s="84">
        <v>89</v>
      </c>
      <c r="C1012" s="84">
        <v>502392</v>
      </c>
      <c r="D1012" s="85" t="s">
        <v>155</v>
      </c>
      <c r="E1012" s="84">
        <v>9</v>
      </c>
      <c r="F1012" s="85" t="s">
        <v>191</v>
      </c>
      <c r="G1012" s="85" t="s">
        <v>2778</v>
      </c>
      <c r="H1012" s="85" t="s">
        <v>2779</v>
      </c>
      <c r="I1012" s="85" t="s">
        <v>2780</v>
      </c>
    </row>
    <row r="1013" spans="1:9" ht="13.5" customHeight="1" x14ac:dyDescent="0.2">
      <c r="A1013" s="55">
        <f t="shared" si="15"/>
        <v>8910</v>
      </c>
      <c r="B1013" s="84">
        <v>89</v>
      </c>
      <c r="C1013" s="84">
        <v>502392</v>
      </c>
      <c r="D1013" s="85" t="s">
        <v>155</v>
      </c>
      <c r="E1013" s="84">
        <v>10</v>
      </c>
      <c r="F1013" s="85" t="s">
        <v>191</v>
      </c>
      <c r="G1013" s="85" t="s">
        <v>465</v>
      </c>
      <c r="H1013" s="85" t="s">
        <v>2781</v>
      </c>
      <c r="I1013" s="85" t="s">
        <v>2782</v>
      </c>
    </row>
    <row r="1014" spans="1:9" ht="13.5" customHeight="1" x14ac:dyDescent="0.2">
      <c r="A1014" s="55">
        <f t="shared" si="15"/>
        <v>8911</v>
      </c>
      <c r="B1014" s="84">
        <v>89</v>
      </c>
      <c r="C1014" s="84">
        <v>502392</v>
      </c>
      <c r="D1014" s="85" t="s">
        <v>155</v>
      </c>
      <c r="E1014" s="84">
        <v>11</v>
      </c>
      <c r="F1014" s="85" t="s">
        <v>191</v>
      </c>
      <c r="G1014" s="85" t="s">
        <v>423</v>
      </c>
      <c r="H1014" s="85" t="s">
        <v>2783</v>
      </c>
      <c r="I1014" s="85" t="s">
        <v>2784</v>
      </c>
    </row>
    <row r="1015" spans="1:9" ht="13.5" customHeight="1" x14ac:dyDescent="0.2">
      <c r="A1015" s="55">
        <f t="shared" si="15"/>
        <v>8912</v>
      </c>
      <c r="B1015" s="84">
        <v>89</v>
      </c>
      <c r="C1015" s="84">
        <v>502392</v>
      </c>
      <c r="D1015" s="85" t="s">
        <v>155</v>
      </c>
      <c r="E1015" s="84">
        <v>12</v>
      </c>
      <c r="F1015" s="85" t="s">
        <v>191</v>
      </c>
      <c r="G1015" s="85" t="s">
        <v>2785</v>
      </c>
      <c r="H1015" s="85" t="s">
        <v>2786</v>
      </c>
      <c r="I1015" s="85" t="s">
        <v>2787</v>
      </c>
    </row>
    <row r="1016" spans="1:9" ht="13.5" customHeight="1" x14ac:dyDescent="0.2">
      <c r="A1016" s="55">
        <f t="shared" si="15"/>
        <v>8913</v>
      </c>
      <c r="B1016" s="84">
        <v>89</v>
      </c>
      <c r="C1016" s="84">
        <v>502392</v>
      </c>
      <c r="D1016" s="85" t="s">
        <v>155</v>
      </c>
      <c r="E1016" s="84">
        <v>13</v>
      </c>
      <c r="F1016" s="85" t="s">
        <v>197</v>
      </c>
      <c r="G1016" s="85" t="s">
        <v>2788</v>
      </c>
      <c r="H1016" s="85" t="s">
        <v>2789</v>
      </c>
      <c r="I1016" s="85" t="s">
        <v>2790</v>
      </c>
    </row>
    <row r="1017" spans="1:9" ht="13.5" customHeight="1" x14ac:dyDescent="0.2">
      <c r="A1017" s="55">
        <f t="shared" si="15"/>
        <v>8914</v>
      </c>
      <c r="B1017" s="84">
        <v>89</v>
      </c>
      <c r="C1017" s="84">
        <v>502392</v>
      </c>
      <c r="D1017" s="85" t="s">
        <v>155</v>
      </c>
      <c r="E1017" s="84">
        <v>14</v>
      </c>
      <c r="F1017" s="85" t="s">
        <v>197</v>
      </c>
      <c r="G1017" s="85" t="s">
        <v>2791</v>
      </c>
      <c r="H1017" s="85" t="s">
        <v>2792</v>
      </c>
      <c r="I1017" s="85" t="s">
        <v>2793</v>
      </c>
    </row>
    <row r="1018" spans="1:9" ht="13.5" customHeight="1" x14ac:dyDescent="0.2">
      <c r="A1018" s="55">
        <f t="shared" si="15"/>
        <v>8915</v>
      </c>
      <c r="B1018" s="84">
        <v>89</v>
      </c>
      <c r="C1018" s="84">
        <v>502392</v>
      </c>
      <c r="D1018" s="85" t="s">
        <v>155</v>
      </c>
      <c r="E1018" s="84">
        <v>15</v>
      </c>
      <c r="F1018" s="85" t="s">
        <v>197</v>
      </c>
      <c r="G1018" s="85" t="s">
        <v>2794</v>
      </c>
      <c r="H1018" s="85" t="s">
        <v>2795</v>
      </c>
      <c r="I1018" s="85" t="s">
        <v>2796</v>
      </c>
    </row>
    <row r="1019" spans="1:9" ht="13.5" customHeight="1" x14ac:dyDescent="0.2">
      <c r="A1019" s="55">
        <f t="shared" si="15"/>
        <v>8916</v>
      </c>
      <c r="B1019" s="84">
        <v>89</v>
      </c>
      <c r="C1019" s="84">
        <v>502392</v>
      </c>
      <c r="D1019" s="85" t="s">
        <v>155</v>
      </c>
      <c r="E1019" s="84">
        <v>16</v>
      </c>
      <c r="F1019" s="85" t="s">
        <v>191</v>
      </c>
      <c r="G1019" s="85" t="s">
        <v>2797</v>
      </c>
      <c r="H1019" s="85" t="s">
        <v>2798</v>
      </c>
      <c r="I1019" s="85" t="s">
        <v>2799</v>
      </c>
    </row>
    <row r="1020" spans="1:9" ht="13.5" customHeight="1" x14ac:dyDescent="0.2">
      <c r="A1020" s="55">
        <f t="shared" si="15"/>
        <v>8917</v>
      </c>
      <c r="B1020" s="84">
        <v>89</v>
      </c>
      <c r="C1020" s="84">
        <v>502392</v>
      </c>
      <c r="D1020" s="85" t="s">
        <v>155</v>
      </c>
      <c r="E1020" s="84">
        <v>17</v>
      </c>
      <c r="F1020" s="85" t="s">
        <v>207</v>
      </c>
      <c r="G1020" s="85" t="s">
        <v>2800</v>
      </c>
      <c r="H1020" s="85" t="s">
        <v>2801</v>
      </c>
      <c r="I1020" s="85" t="s">
        <v>2802</v>
      </c>
    </row>
    <row r="1021" spans="1:9" ht="13.5" customHeight="1" x14ac:dyDescent="0.2">
      <c r="A1021" s="55">
        <f t="shared" si="15"/>
        <v>8918</v>
      </c>
      <c r="B1021" s="84">
        <v>89</v>
      </c>
      <c r="C1021" s="84">
        <v>502392</v>
      </c>
      <c r="D1021" s="85" t="s">
        <v>155</v>
      </c>
      <c r="E1021" s="84">
        <v>18</v>
      </c>
      <c r="F1021" s="85" t="s">
        <v>197</v>
      </c>
      <c r="G1021" s="85" t="s">
        <v>2803</v>
      </c>
      <c r="H1021" s="85" t="s">
        <v>2804</v>
      </c>
      <c r="I1021" s="85" t="s">
        <v>1950</v>
      </c>
    </row>
    <row r="1022" spans="1:9" ht="13.5" customHeight="1" x14ac:dyDescent="0.2">
      <c r="A1022" s="55">
        <f t="shared" si="15"/>
        <v>8919</v>
      </c>
      <c r="B1022" s="84">
        <v>89</v>
      </c>
      <c r="C1022" s="84">
        <v>502392</v>
      </c>
      <c r="D1022" s="85" t="s">
        <v>155</v>
      </c>
      <c r="E1022" s="84">
        <v>19</v>
      </c>
      <c r="F1022" s="85" t="s">
        <v>191</v>
      </c>
      <c r="G1022" s="85" t="s">
        <v>2805</v>
      </c>
      <c r="H1022" s="85" t="s">
        <v>2806</v>
      </c>
      <c r="I1022" s="85" t="s">
        <v>2807</v>
      </c>
    </row>
    <row r="1023" spans="1:9" ht="13.5" customHeight="1" x14ac:dyDescent="0.2">
      <c r="A1023" s="55">
        <f t="shared" si="15"/>
        <v>9001</v>
      </c>
      <c r="B1023" s="84">
        <v>90</v>
      </c>
      <c r="C1023" s="84">
        <v>1503825</v>
      </c>
      <c r="D1023" s="85" t="s">
        <v>77</v>
      </c>
      <c r="E1023" s="84">
        <v>1</v>
      </c>
      <c r="F1023" s="85" t="s">
        <v>187</v>
      </c>
      <c r="G1023" s="85" t="s">
        <v>188</v>
      </c>
      <c r="H1023" s="85" t="s">
        <v>2808</v>
      </c>
      <c r="I1023" s="85" t="s">
        <v>733</v>
      </c>
    </row>
    <row r="1024" spans="1:9" ht="13.5" customHeight="1" x14ac:dyDescent="0.2">
      <c r="A1024" s="55">
        <f t="shared" si="15"/>
        <v>9002</v>
      </c>
      <c r="B1024" s="84">
        <v>90</v>
      </c>
      <c r="C1024" s="84">
        <v>1503825</v>
      </c>
      <c r="D1024" s="85" t="s">
        <v>77</v>
      </c>
      <c r="E1024" s="84">
        <v>2</v>
      </c>
      <c r="F1024" s="85" t="s">
        <v>187</v>
      </c>
      <c r="G1024" s="85" t="s">
        <v>2809</v>
      </c>
      <c r="H1024" s="85" t="s">
        <v>2810</v>
      </c>
      <c r="I1024" s="85" t="s">
        <v>733</v>
      </c>
    </row>
    <row r="1025" spans="1:9" ht="13.5" customHeight="1" x14ac:dyDescent="0.2">
      <c r="A1025" s="55">
        <f t="shared" si="15"/>
        <v>9003</v>
      </c>
      <c r="B1025" s="84">
        <v>90</v>
      </c>
      <c r="C1025" s="84">
        <v>1503825</v>
      </c>
      <c r="D1025" s="85" t="s">
        <v>77</v>
      </c>
      <c r="E1025" s="84">
        <v>3</v>
      </c>
      <c r="F1025" s="85" t="s">
        <v>207</v>
      </c>
      <c r="G1025" s="85" t="s">
        <v>2811</v>
      </c>
      <c r="H1025" s="85" t="s">
        <v>2812</v>
      </c>
      <c r="I1025" s="85" t="s">
        <v>2813</v>
      </c>
    </row>
    <row r="1026" spans="1:9" ht="13.5" customHeight="1" x14ac:dyDescent="0.2">
      <c r="A1026" s="55">
        <f t="shared" si="15"/>
        <v>9004</v>
      </c>
      <c r="B1026" s="84">
        <v>90</v>
      </c>
      <c r="C1026" s="84">
        <v>1503825</v>
      </c>
      <c r="D1026" s="85" t="s">
        <v>77</v>
      </c>
      <c r="E1026" s="84">
        <v>4</v>
      </c>
      <c r="F1026" s="85" t="s">
        <v>207</v>
      </c>
      <c r="G1026" s="85" t="s">
        <v>2814</v>
      </c>
      <c r="H1026" s="85" t="s">
        <v>2815</v>
      </c>
      <c r="I1026" s="85" t="s">
        <v>733</v>
      </c>
    </row>
    <row r="1027" spans="1:9" ht="13.5" customHeight="1" x14ac:dyDescent="0.2">
      <c r="A1027" s="55">
        <f t="shared" si="15"/>
        <v>9005</v>
      </c>
      <c r="B1027" s="84">
        <v>90</v>
      </c>
      <c r="C1027" s="84">
        <v>1503825</v>
      </c>
      <c r="D1027" s="85" t="s">
        <v>77</v>
      </c>
      <c r="E1027" s="84">
        <v>5</v>
      </c>
      <c r="F1027" s="85" t="s">
        <v>207</v>
      </c>
      <c r="G1027" s="85" t="s">
        <v>2816</v>
      </c>
      <c r="H1027" s="85" t="s">
        <v>2817</v>
      </c>
      <c r="I1027" s="85" t="s">
        <v>2818</v>
      </c>
    </row>
    <row r="1028" spans="1:9" ht="13.5" customHeight="1" x14ac:dyDescent="0.2">
      <c r="A1028" s="55">
        <f t="shared" ref="A1028:A1091" si="16">B1028*100+E1028</f>
        <v>9006</v>
      </c>
      <c r="B1028" s="84">
        <v>90</v>
      </c>
      <c r="C1028" s="84">
        <v>1503825</v>
      </c>
      <c r="D1028" s="85" t="s">
        <v>77</v>
      </c>
      <c r="E1028" s="84">
        <v>6</v>
      </c>
      <c r="F1028" s="85" t="s">
        <v>207</v>
      </c>
      <c r="G1028" s="85" t="s">
        <v>2819</v>
      </c>
      <c r="H1028" s="85" t="s">
        <v>2820</v>
      </c>
      <c r="I1028" s="85" t="s">
        <v>733</v>
      </c>
    </row>
    <row r="1029" spans="1:9" ht="13.5" customHeight="1" x14ac:dyDescent="0.2">
      <c r="A1029" s="55">
        <f t="shared" si="16"/>
        <v>9007</v>
      </c>
      <c r="B1029" s="84">
        <v>90</v>
      </c>
      <c r="C1029" s="84">
        <v>1503825</v>
      </c>
      <c r="D1029" s="85" t="s">
        <v>77</v>
      </c>
      <c r="E1029" s="84">
        <v>7</v>
      </c>
      <c r="F1029" s="85" t="s">
        <v>207</v>
      </c>
      <c r="G1029" s="85" t="s">
        <v>2821</v>
      </c>
      <c r="H1029" s="85" t="s">
        <v>2822</v>
      </c>
      <c r="I1029" s="85" t="s">
        <v>2823</v>
      </c>
    </row>
    <row r="1030" spans="1:9" ht="13.5" customHeight="1" x14ac:dyDescent="0.2">
      <c r="A1030" s="55">
        <f t="shared" si="16"/>
        <v>9008</v>
      </c>
      <c r="B1030" s="84">
        <v>90</v>
      </c>
      <c r="C1030" s="84">
        <v>1503825</v>
      </c>
      <c r="D1030" s="85" t="s">
        <v>77</v>
      </c>
      <c r="E1030" s="84">
        <v>8</v>
      </c>
      <c r="F1030" s="85" t="s">
        <v>197</v>
      </c>
      <c r="G1030" s="85" t="s">
        <v>2824</v>
      </c>
      <c r="H1030" s="85" t="s">
        <v>2825</v>
      </c>
      <c r="I1030" s="85" t="s">
        <v>2826</v>
      </c>
    </row>
    <row r="1031" spans="1:9" ht="13.5" customHeight="1" x14ac:dyDescent="0.2">
      <c r="A1031" s="55">
        <f t="shared" si="16"/>
        <v>9009</v>
      </c>
      <c r="B1031" s="84">
        <v>90</v>
      </c>
      <c r="C1031" s="84">
        <v>1503825</v>
      </c>
      <c r="D1031" s="85" t="s">
        <v>77</v>
      </c>
      <c r="E1031" s="84">
        <v>9</v>
      </c>
      <c r="F1031" s="85" t="s">
        <v>197</v>
      </c>
      <c r="G1031" s="85" t="s">
        <v>2827</v>
      </c>
      <c r="H1031" s="85" t="s">
        <v>2828</v>
      </c>
      <c r="I1031" s="85" t="s">
        <v>2826</v>
      </c>
    </row>
    <row r="1032" spans="1:9" ht="13.5" customHeight="1" x14ac:dyDescent="0.2">
      <c r="A1032" s="55">
        <f t="shared" si="16"/>
        <v>9010</v>
      </c>
      <c r="B1032" s="84">
        <v>90</v>
      </c>
      <c r="C1032" s="84">
        <v>1503825</v>
      </c>
      <c r="D1032" s="85" t="s">
        <v>77</v>
      </c>
      <c r="E1032" s="84">
        <v>10</v>
      </c>
      <c r="F1032" s="85" t="s">
        <v>207</v>
      </c>
      <c r="G1032" s="85" t="s">
        <v>2829</v>
      </c>
      <c r="H1032" s="85" t="s">
        <v>2830</v>
      </c>
      <c r="I1032" s="85" t="s">
        <v>2831</v>
      </c>
    </row>
    <row r="1033" spans="1:9" ht="13.5" customHeight="1" x14ac:dyDescent="0.2">
      <c r="A1033" s="55">
        <f t="shared" si="16"/>
        <v>9011</v>
      </c>
      <c r="B1033" s="84">
        <v>90</v>
      </c>
      <c r="C1033" s="84">
        <v>1503825</v>
      </c>
      <c r="D1033" s="85" t="s">
        <v>77</v>
      </c>
      <c r="E1033" s="84">
        <v>11</v>
      </c>
      <c r="F1033" s="85" t="s">
        <v>191</v>
      </c>
      <c r="G1033" s="85" t="s">
        <v>2832</v>
      </c>
      <c r="H1033" s="85" t="s">
        <v>2833</v>
      </c>
      <c r="I1033" s="85" t="s">
        <v>2834</v>
      </c>
    </row>
    <row r="1034" spans="1:9" ht="13.5" customHeight="1" x14ac:dyDescent="0.2">
      <c r="A1034" s="55">
        <f t="shared" si="16"/>
        <v>9012</v>
      </c>
      <c r="B1034" s="84">
        <v>90</v>
      </c>
      <c r="C1034" s="84">
        <v>1503825</v>
      </c>
      <c r="D1034" s="85" t="s">
        <v>77</v>
      </c>
      <c r="E1034" s="84">
        <v>12</v>
      </c>
      <c r="F1034" s="85" t="s">
        <v>191</v>
      </c>
      <c r="G1034" s="85" t="s">
        <v>2835</v>
      </c>
      <c r="H1034" s="85" t="s">
        <v>2836</v>
      </c>
      <c r="I1034" s="85" t="s">
        <v>256</v>
      </c>
    </row>
    <row r="1035" spans="1:9" ht="13.5" customHeight="1" x14ac:dyDescent="0.2">
      <c r="A1035" s="55">
        <f t="shared" si="16"/>
        <v>9013</v>
      </c>
      <c r="B1035" s="84">
        <v>90</v>
      </c>
      <c r="C1035" s="84">
        <v>1503825</v>
      </c>
      <c r="D1035" s="85" t="s">
        <v>77</v>
      </c>
      <c r="E1035" s="84">
        <v>13</v>
      </c>
      <c r="F1035" s="85" t="s">
        <v>191</v>
      </c>
      <c r="G1035" s="85" t="s">
        <v>2837</v>
      </c>
      <c r="H1035" s="85" t="s">
        <v>2838</v>
      </c>
      <c r="I1035" s="85" t="s">
        <v>733</v>
      </c>
    </row>
    <row r="1036" spans="1:9" ht="13.5" customHeight="1" x14ac:dyDescent="0.2">
      <c r="A1036" s="55">
        <f t="shared" si="16"/>
        <v>9014</v>
      </c>
      <c r="B1036" s="84">
        <v>90</v>
      </c>
      <c r="C1036" s="84">
        <v>1503825</v>
      </c>
      <c r="D1036" s="85" t="s">
        <v>77</v>
      </c>
      <c r="E1036" s="84">
        <v>14</v>
      </c>
      <c r="F1036" s="85" t="s">
        <v>191</v>
      </c>
      <c r="G1036" s="85" t="s">
        <v>2839</v>
      </c>
      <c r="H1036" s="85" t="s">
        <v>2840</v>
      </c>
      <c r="I1036" s="85" t="s">
        <v>256</v>
      </c>
    </row>
    <row r="1037" spans="1:9" ht="13.5" customHeight="1" x14ac:dyDescent="0.2">
      <c r="A1037" s="55">
        <f t="shared" si="16"/>
        <v>9101</v>
      </c>
      <c r="B1037" s="84">
        <v>91</v>
      </c>
      <c r="C1037" s="84">
        <v>1503233</v>
      </c>
      <c r="D1037" s="85" t="s">
        <v>87</v>
      </c>
      <c r="E1037" s="84">
        <v>1</v>
      </c>
      <c r="F1037" s="85" t="s">
        <v>187</v>
      </c>
      <c r="G1037" s="85" t="s">
        <v>188</v>
      </c>
      <c r="H1037" s="85" t="s">
        <v>2841</v>
      </c>
      <c r="I1037" s="85" t="s">
        <v>269</v>
      </c>
    </row>
    <row r="1038" spans="1:9" ht="13.5" customHeight="1" x14ac:dyDescent="0.2">
      <c r="A1038" s="55">
        <f t="shared" si="16"/>
        <v>9102</v>
      </c>
      <c r="B1038" s="84">
        <v>91</v>
      </c>
      <c r="C1038" s="84">
        <v>1503233</v>
      </c>
      <c r="D1038" s="85" t="s">
        <v>87</v>
      </c>
      <c r="E1038" s="84">
        <v>2</v>
      </c>
      <c r="F1038" s="85" t="s">
        <v>191</v>
      </c>
      <c r="G1038" s="85" t="s">
        <v>2842</v>
      </c>
      <c r="H1038" s="85" t="s">
        <v>2843</v>
      </c>
      <c r="I1038" s="85" t="s">
        <v>2844</v>
      </c>
    </row>
    <row r="1039" spans="1:9" ht="13.5" customHeight="1" x14ac:dyDescent="0.2">
      <c r="A1039" s="55">
        <f t="shared" si="16"/>
        <v>9103</v>
      </c>
      <c r="B1039" s="84">
        <v>91</v>
      </c>
      <c r="C1039" s="84">
        <v>1503233</v>
      </c>
      <c r="D1039" s="85" t="s">
        <v>87</v>
      </c>
      <c r="E1039" s="84">
        <v>3</v>
      </c>
      <c r="F1039" s="85" t="s">
        <v>191</v>
      </c>
      <c r="G1039" s="85" t="s">
        <v>2845</v>
      </c>
      <c r="H1039" s="85" t="s">
        <v>2846</v>
      </c>
      <c r="I1039" s="85" t="s">
        <v>2847</v>
      </c>
    </row>
    <row r="1040" spans="1:9" ht="13.5" customHeight="1" x14ac:dyDescent="0.2">
      <c r="A1040" s="55">
        <f t="shared" si="16"/>
        <v>9104</v>
      </c>
      <c r="B1040" s="84">
        <v>91</v>
      </c>
      <c r="C1040" s="84">
        <v>1503233</v>
      </c>
      <c r="D1040" s="85" t="s">
        <v>87</v>
      </c>
      <c r="E1040" s="84">
        <v>4</v>
      </c>
      <c r="F1040" s="85" t="s">
        <v>191</v>
      </c>
      <c r="G1040" s="85" t="s">
        <v>2848</v>
      </c>
      <c r="H1040" s="85" t="s">
        <v>2849</v>
      </c>
      <c r="I1040" s="85" t="s">
        <v>2168</v>
      </c>
    </row>
    <row r="1041" spans="1:9" ht="13.5" customHeight="1" x14ac:dyDescent="0.2">
      <c r="A1041" s="55">
        <f t="shared" si="16"/>
        <v>9105</v>
      </c>
      <c r="B1041" s="84">
        <v>91</v>
      </c>
      <c r="C1041" s="84">
        <v>1503233</v>
      </c>
      <c r="D1041" s="85" t="s">
        <v>87</v>
      </c>
      <c r="E1041" s="84">
        <v>5</v>
      </c>
      <c r="F1041" s="85" t="s">
        <v>207</v>
      </c>
      <c r="G1041" s="85" t="s">
        <v>2850</v>
      </c>
      <c r="H1041" s="85" t="s">
        <v>2851</v>
      </c>
      <c r="I1041" s="85" t="s">
        <v>269</v>
      </c>
    </row>
    <row r="1042" spans="1:9" ht="13.5" customHeight="1" x14ac:dyDescent="0.2">
      <c r="A1042" s="55">
        <f t="shared" si="16"/>
        <v>9106</v>
      </c>
      <c r="B1042" s="84">
        <v>91</v>
      </c>
      <c r="C1042" s="84">
        <v>1503233</v>
      </c>
      <c r="D1042" s="85" t="s">
        <v>87</v>
      </c>
      <c r="E1042" s="84">
        <v>6</v>
      </c>
      <c r="F1042" s="85" t="s">
        <v>207</v>
      </c>
      <c r="G1042" s="85" t="s">
        <v>2852</v>
      </c>
      <c r="H1042" s="85" t="s">
        <v>2853</v>
      </c>
      <c r="I1042" s="85" t="s">
        <v>2854</v>
      </c>
    </row>
    <row r="1043" spans="1:9" ht="13.5" customHeight="1" x14ac:dyDescent="0.2">
      <c r="A1043" s="55">
        <f t="shared" si="16"/>
        <v>9107</v>
      </c>
      <c r="B1043" s="84">
        <v>91</v>
      </c>
      <c r="C1043" s="84">
        <v>1503233</v>
      </c>
      <c r="D1043" s="85" t="s">
        <v>87</v>
      </c>
      <c r="E1043" s="84">
        <v>7</v>
      </c>
      <c r="F1043" s="85" t="s">
        <v>207</v>
      </c>
      <c r="G1043" s="85" t="s">
        <v>2855</v>
      </c>
      <c r="H1043" s="85" t="s">
        <v>2856</v>
      </c>
      <c r="I1043" s="85" t="s">
        <v>2857</v>
      </c>
    </row>
    <row r="1044" spans="1:9" ht="13.5" customHeight="1" x14ac:dyDescent="0.2">
      <c r="A1044" s="55">
        <f t="shared" si="16"/>
        <v>9108</v>
      </c>
      <c r="B1044" s="84">
        <v>91</v>
      </c>
      <c r="C1044" s="84">
        <v>1503233</v>
      </c>
      <c r="D1044" s="85" t="s">
        <v>87</v>
      </c>
      <c r="E1044" s="84">
        <v>8</v>
      </c>
      <c r="F1044" s="85" t="s">
        <v>191</v>
      </c>
      <c r="G1044" s="85" t="s">
        <v>2858</v>
      </c>
      <c r="H1044" s="85" t="s">
        <v>2859</v>
      </c>
      <c r="I1044" s="85" t="s">
        <v>2860</v>
      </c>
    </row>
    <row r="1045" spans="1:9" ht="13.5" customHeight="1" x14ac:dyDescent="0.2">
      <c r="A1045" s="55">
        <f t="shared" si="16"/>
        <v>9201</v>
      </c>
      <c r="B1045" s="84">
        <v>92</v>
      </c>
      <c r="C1045" s="84">
        <v>1111170</v>
      </c>
      <c r="D1045" s="85" t="s">
        <v>162</v>
      </c>
      <c r="E1045" s="84">
        <v>1</v>
      </c>
      <c r="F1045" s="85" t="s">
        <v>187</v>
      </c>
      <c r="G1045" s="85" t="s">
        <v>188</v>
      </c>
      <c r="H1045" s="85" t="s">
        <v>2861</v>
      </c>
      <c r="I1045" s="85" t="s">
        <v>2862</v>
      </c>
    </row>
    <row r="1046" spans="1:9" ht="13.5" customHeight="1" x14ac:dyDescent="0.2">
      <c r="A1046" s="55">
        <f t="shared" si="16"/>
        <v>9202</v>
      </c>
      <c r="B1046" s="84">
        <v>92</v>
      </c>
      <c r="C1046" s="84">
        <v>1111170</v>
      </c>
      <c r="D1046" s="85" t="s">
        <v>162</v>
      </c>
      <c r="E1046" s="84">
        <v>2</v>
      </c>
      <c r="F1046" s="85" t="s">
        <v>207</v>
      </c>
      <c r="G1046" s="85" t="s">
        <v>2863</v>
      </c>
      <c r="H1046" s="85" t="s">
        <v>2864</v>
      </c>
      <c r="I1046" s="85" t="s">
        <v>2865</v>
      </c>
    </row>
    <row r="1047" spans="1:9" ht="13.5" customHeight="1" x14ac:dyDescent="0.2">
      <c r="A1047" s="55">
        <f t="shared" si="16"/>
        <v>9203</v>
      </c>
      <c r="B1047" s="84">
        <v>92</v>
      </c>
      <c r="C1047" s="84">
        <v>1111170</v>
      </c>
      <c r="D1047" s="85" t="s">
        <v>162</v>
      </c>
      <c r="E1047" s="84">
        <v>3</v>
      </c>
      <c r="F1047" s="85" t="s">
        <v>207</v>
      </c>
      <c r="G1047" s="85" t="s">
        <v>2866</v>
      </c>
      <c r="H1047" s="85" t="s">
        <v>2867</v>
      </c>
      <c r="I1047" s="85" t="s">
        <v>2868</v>
      </c>
    </row>
    <row r="1048" spans="1:9" ht="13.5" customHeight="1" x14ac:dyDescent="0.2">
      <c r="A1048" s="55">
        <f t="shared" si="16"/>
        <v>9204</v>
      </c>
      <c r="B1048" s="84">
        <v>92</v>
      </c>
      <c r="C1048" s="84">
        <v>1111170</v>
      </c>
      <c r="D1048" s="85" t="s">
        <v>162</v>
      </c>
      <c r="E1048" s="84">
        <v>4</v>
      </c>
      <c r="F1048" s="85" t="s">
        <v>197</v>
      </c>
      <c r="G1048" s="85" t="s">
        <v>2869</v>
      </c>
      <c r="H1048" s="85" t="s">
        <v>2870</v>
      </c>
      <c r="I1048" s="85" t="s">
        <v>2871</v>
      </c>
    </row>
    <row r="1049" spans="1:9" ht="13.5" customHeight="1" x14ac:dyDescent="0.2">
      <c r="A1049" s="55">
        <f t="shared" si="16"/>
        <v>9205</v>
      </c>
      <c r="B1049" s="84">
        <v>92</v>
      </c>
      <c r="C1049" s="84">
        <v>1111170</v>
      </c>
      <c r="D1049" s="85" t="s">
        <v>162</v>
      </c>
      <c r="E1049" s="84">
        <v>5</v>
      </c>
      <c r="F1049" s="85" t="s">
        <v>191</v>
      </c>
      <c r="G1049" s="85" t="s">
        <v>2872</v>
      </c>
      <c r="H1049" s="85" t="s">
        <v>2873</v>
      </c>
      <c r="I1049" s="85" t="s">
        <v>2874</v>
      </c>
    </row>
    <row r="1050" spans="1:9" ht="13.5" customHeight="1" x14ac:dyDescent="0.2">
      <c r="A1050" s="55">
        <f t="shared" si="16"/>
        <v>9206</v>
      </c>
      <c r="B1050" s="84">
        <v>92</v>
      </c>
      <c r="C1050" s="84">
        <v>1111170</v>
      </c>
      <c r="D1050" s="85" t="s">
        <v>162</v>
      </c>
      <c r="E1050" s="84">
        <v>6</v>
      </c>
      <c r="F1050" s="85" t="s">
        <v>191</v>
      </c>
      <c r="G1050" s="85" t="s">
        <v>2875</v>
      </c>
      <c r="H1050" s="85" t="s">
        <v>2876</v>
      </c>
      <c r="I1050" s="85" t="s">
        <v>2877</v>
      </c>
    </row>
    <row r="1051" spans="1:9" ht="13.5" customHeight="1" x14ac:dyDescent="0.2">
      <c r="A1051" s="55">
        <f t="shared" si="16"/>
        <v>9207</v>
      </c>
      <c r="B1051" s="84">
        <v>92</v>
      </c>
      <c r="C1051" s="84">
        <v>1111170</v>
      </c>
      <c r="D1051" s="85" t="s">
        <v>162</v>
      </c>
      <c r="E1051" s="84">
        <v>7</v>
      </c>
      <c r="F1051" s="85" t="s">
        <v>191</v>
      </c>
      <c r="G1051" s="85" t="s">
        <v>2878</v>
      </c>
      <c r="H1051" s="85" t="s">
        <v>2879</v>
      </c>
      <c r="I1051" s="85" t="s">
        <v>2880</v>
      </c>
    </row>
    <row r="1052" spans="1:9" ht="13.5" customHeight="1" x14ac:dyDescent="0.2">
      <c r="A1052" s="55">
        <f t="shared" si="16"/>
        <v>9208</v>
      </c>
      <c r="B1052" s="84">
        <v>92</v>
      </c>
      <c r="C1052" s="84">
        <v>1111170</v>
      </c>
      <c r="D1052" s="85" t="s">
        <v>162</v>
      </c>
      <c r="E1052" s="84">
        <v>8</v>
      </c>
      <c r="F1052" s="85" t="s">
        <v>191</v>
      </c>
      <c r="G1052" s="85" t="s">
        <v>2881</v>
      </c>
      <c r="H1052" s="85" t="s">
        <v>2882</v>
      </c>
      <c r="I1052" s="85" t="s">
        <v>2883</v>
      </c>
    </row>
    <row r="1053" spans="1:9" ht="13.5" customHeight="1" x14ac:dyDescent="0.2">
      <c r="A1053" s="55">
        <f t="shared" si="16"/>
        <v>9209</v>
      </c>
      <c r="B1053" s="84">
        <v>92</v>
      </c>
      <c r="C1053" s="84">
        <v>1111170</v>
      </c>
      <c r="D1053" s="85" t="s">
        <v>162</v>
      </c>
      <c r="E1053" s="84">
        <v>9</v>
      </c>
      <c r="F1053" s="85" t="s">
        <v>191</v>
      </c>
      <c r="G1053" s="85" t="s">
        <v>2884</v>
      </c>
      <c r="H1053" s="85" t="s">
        <v>2885</v>
      </c>
      <c r="I1053" s="85" t="s">
        <v>2886</v>
      </c>
    </row>
    <row r="1054" spans="1:9" ht="13.5" customHeight="1" x14ac:dyDescent="0.2">
      <c r="A1054" s="55">
        <f t="shared" si="16"/>
        <v>9210</v>
      </c>
      <c r="B1054" s="84">
        <v>92</v>
      </c>
      <c r="C1054" s="84">
        <v>1111170</v>
      </c>
      <c r="D1054" s="85" t="s">
        <v>162</v>
      </c>
      <c r="E1054" s="84">
        <v>10</v>
      </c>
      <c r="F1054" s="85" t="s">
        <v>191</v>
      </c>
      <c r="G1054" s="85" t="s">
        <v>620</v>
      </c>
      <c r="H1054" s="85" t="s">
        <v>2887</v>
      </c>
      <c r="I1054" s="85" t="s">
        <v>616</v>
      </c>
    </row>
    <row r="1055" spans="1:9" ht="13.5" customHeight="1" x14ac:dyDescent="0.2">
      <c r="A1055" s="55">
        <f t="shared" si="16"/>
        <v>9211</v>
      </c>
      <c r="B1055" s="84">
        <v>92</v>
      </c>
      <c r="C1055" s="84">
        <v>1111170</v>
      </c>
      <c r="D1055" s="85" t="s">
        <v>162</v>
      </c>
      <c r="E1055" s="84">
        <v>11</v>
      </c>
      <c r="F1055" s="85" t="s">
        <v>187</v>
      </c>
      <c r="G1055" s="85" t="s">
        <v>2888</v>
      </c>
      <c r="H1055" s="85" t="s">
        <v>2889</v>
      </c>
      <c r="I1055" s="85" t="s">
        <v>2890</v>
      </c>
    </row>
    <row r="1056" spans="1:9" ht="13.5" customHeight="1" x14ac:dyDescent="0.2">
      <c r="A1056" s="55">
        <f t="shared" si="16"/>
        <v>9301</v>
      </c>
      <c r="B1056" s="84">
        <v>93</v>
      </c>
      <c r="C1056" s="84">
        <v>1409050</v>
      </c>
      <c r="D1056" s="85" t="s">
        <v>81</v>
      </c>
      <c r="E1056" s="84">
        <v>1</v>
      </c>
      <c r="F1056" s="85" t="s">
        <v>187</v>
      </c>
      <c r="G1056" s="85" t="s">
        <v>188</v>
      </c>
      <c r="H1056" s="85" t="s">
        <v>2891</v>
      </c>
      <c r="I1056" s="85" t="s">
        <v>2892</v>
      </c>
    </row>
    <row r="1057" spans="1:9" ht="13.5" customHeight="1" x14ac:dyDescent="0.2">
      <c r="A1057" s="55">
        <f t="shared" si="16"/>
        <v>9302</v>
      </c>
      <c r="B1057" s="84">
        <v>93</v>
      </c>
      <c r="C1057" s="84">
        <v>1409050</v>
      </c>
      <c r="D1057" s="85" t="s">
        <v>81</v>
      </c>
      <c r="E1057" s="84">
        <v>2</v>
      </c>
      <c r="F1057" s="85" t="s">
        <v>191</v>
      </c>
      <c r="G1057" s="85" t="s">
        <v>2893</v>
      </c>
      <c r="H1057" s="85" t="s">
        <v>2894</v>
      </c>
      <c r="I1057" s="85" t="s">
        <v>2895</v>
      </c>
    </row>
    <row r="1058" spans="1:9" ht="13.5" customHeight="1" x14ac:dyDescent="0.2">
      <c r="A1058" s="55">
        <f t="shared" si="16"/>
        <v>9303</v>
      </c>
      <c r="B1058" s="84">
        <v>93</v>
      </c>
      <c r="C1058" s="84">
        <v>1409050</v>
      </c>
      <c r="D1058" s="85" t="s">
        <v>81</v>
      </c>
      <c r="E1058" s="84">
        <v>3</v>
      </c>
      <c r="F1058" s="85" t="s">
        <v>191</v>
      </c>
      <c r="G1058" s="85" t="s">
        <v>2896</v>
      </c>
      <c r="H1058" s="85" t="s">
        <v>2897</v>
      </c>
      <c r="I1058" s="85" t="s">
        <v>2898</v>
      </c>
    </row>
    <row r="1059" spans="1:9" ht="13.5" customHeight="1" x14ac:dyDescent="0.2">
      <c r="A1059" s="55">
        <f t="shared" si="16"/>
        <v>9304</v>
      </c>
      <c r="B1059" s="84">
        <v>93</v>
      </c>
      <c r="C1059" s="84">
        <v>1409050</v>
      </c>
      <c r="D1059" s="85" t="s">
        <v>81</v>
      </c>
      <c r="E1059" s="84">
        <v>4</v>
      </c>
      <c r="F1059" s="85" t="s">
        <v>191</v>
      </c>
      <c r="G1059" s="85" t="s">
        <v>2899</v>
      </c>
      <c r="H1059" s="85" t="s">
        <v>2900</v>
      </c>
      <c r="I1059" s="85" t="s">
        <v>926</v>
      </c>
    </row>
    <row r="1060" spans="1:9" ht="13.5" customHeight="1" x14ac:dyDescent="0.2">
      <c r="A1060" s="55">
        <f t="shared" si="16"/>
        <v>9305</v>
      </c>
      <c r="B1060" s="84">
        <v>93</v>
      </c>
      <c r="C1060" s="84">
        <v>1409050</v>
      </c>
      <c r="D1060" s="85" t="s">
        <v>81</v>
      </c>
      <c r="E1060" s="84">
        <v>5</v>
      </c>
      <c r="F1060" s="85" t="s">
        <v>191</v>
      </c>
      <c r="G1060" s="85" t="s">
        <v>2901</v>
      </c>
      <c r="H1060" s="85" t="s">
        <v>2902</v>
      </c>
      <c r="I1060" s="85" t="s">
        <v>2903</v>
      </c>
    </row>
    <row r="1061" spans="1:9" ht="13.5" customHeight="1" x14ac:dyDescent="0.2">
      <c r="A1061" s="55">
        <f t="shared" si="16"/>
        <v>9306</v>
      </c>
      <c r="B1061" s="84">
        <v>93</v>
      </c>
      <c r="C1061" s="84">
        <v>1409050</v>
      </c>
      <c r="D1061" s="85" t="s">
        <v>81</v>
      </c>
      <c r="E1061" s="84">
        <v>6</v>
      </c>
      <c r="F1061" s="85" t="s">
        <v>187</v>
      </c>
      <c r="G1061" s="85" t="s">
        <v>2904</v>
      </c>
      <c r="H1061" s="85" t="s">
        <v>2905</v>
      </c>
      <c r="I1061" s="85" t="s">
        <v>2906</v>
      </c>
    </row>
    <row r="1062" spans="1:9" ht="13.5" customHeight="1" x14ac:dyDescent="0.2">
      <c r="A1062" s="55">
        <f t="shared" si="16"/>
        <v>9307</v>
      </c>
      <c r="B1062" s="84">
        <v>93</v>
      </c>
      <c r="C1062" s="84">
        <v>1409050</v>
      </c>
      <c r="D1062" s="85" t="s">
        <v>81</v>
      </c>
      <c r="E1062" s="84">
        <v>7</v>
      </c>
      <c r="F1062" s="85" t="s">
        <v>187</v>
      </c>
      <c r="G1062" s="85" t="s">
        <v>2907</v>
      </c>
      <c r="H1062" s="85" t="s">
        <v>2908</v>
      </c>
      <c r="I1062" s="85" t="s">
        <v>269</v>
      </c>
    </row>
    <row r="1063" spans="1:9" ht="13.5" customHeight="1" x14ac:dyDescent="0.2">
      <c r="A1063" s="55">
        <f t="shared" si="16"/>
        <v>9308</v>
      </c>
      <c r="B1063" s="84">
        <v>93</v>
      </c>
      <c r="C1063" s="84">
        <v>1409050</v>
      </c>
      <c r="D1063" s="85" t="s">
        <v>81</v>
      </c>
      <c r="E1063" s="84">
        <v>8</v>
      </c>
      <c r="F1063" s="85" t="s">
        <v>191</v>
      </c>
      <c r="G1063" s="85" t="s">
        <v>2909</v>
      </c>
      <c r="H1063" s="85" t="s">
        <v>2910</v>
      </c>
      <c r="I1063" s="85" t="s">
        <v>2911</v>
      </c>
    </row>
    <row r="1064" spans="1:9" ht="13.5" customHeight="1" x14ac:dyDescent="0.2">
      <c r="A1064" s="55">
        <f t="shared" si="16"/>
        <v>9309</v>
      </c>
      <c r="B1064" s="84">
        <v>93</v>
      </c>
      <c r="C1064" s="84">
        <v>1409050</v>
      </c>
      <c r="D1064" s="85" t="s">
        <v>81</v>
      </c>
      <c r="E1064" s="84">
        <v>9</v>
      </c>
      <c r="F1064" s="85" t="s">
        <v>197</v>
      </c>
      <c r="G1064" s="85" t="s">
        <v>2912</v>
      </c>
      <c r="H1064" s="85" t="s">
        <v>2913</v>
      </c>
      <c r="I1064" s="85" t="s">
        <v>2914</v>
      </c>
    </row>
    <row r="1065" spans="1:9" ht="13.5" customHeight="1" x14ac:dyDescent="0.2">
      <c r="A1065" s="55">
        <f t="shared" si="16"/>
        <v>9310</v>
      </c>
      <c r="B1065" s="84">
        <v>93</v>
      </c>
      <c r="C1065" s="84">
        <v>1409050</v>
      </c>
      <c r="D1065" s="85" t="s">
        <v>81</v>
      </c>
      <c r="E1065" s="84">
        <v>10</v>
      </c>
      <c r="F1065" s="85" t="s">
        <v>197</v>
      </c>
      <c r="G1065" s="85" t="s">
        <v>2915</v>
      </c>
      <c r="H1065" s="85" t="s">
        <v>2916</v>
      </c>
      <c r="I1065" s="85" t="s">
        <v>2917</v>
      </c>
    </row>
    <row r="1066" spans="1:9" ht="13.5" customHeight="1" x14ac:dyDescent="0.2">
      <c r="A1066" s="55">
        <f t="shared" si="16"/>
        <v>9311</v>
      </c>
      <c r="B1066" s="84">
        <v>93</v>
      </c>
      <c r="C1066" s="84">
        <v>1409050</v>
      </c>
      <c r="D1066" s="85" t="s">
        <v>81</v>
      </c>
      <c r="E1066" s="84">
        <v>11</v>
      </c>
      <c r="F1066" s="85" t="s">
        <v>207</v>
      </c>
      <c r="G1066" s="85" t="s">
        <v>2918</v>
      </c>
      <c r="H1066" s="85" t="s">
        <v>2919</v>
      </c>
      <c r="I1066" s="85" t="s">
        <v>653</v>
      </c>
    </row>
    <row r="1067" spans="1:9" ht="13.5" customHeight="1" x14ac:dyDescent="0.2">
      <c r="A1067" s="55">
        <f t="shared" si="16"/>
        <v>9312</v>
      </c>
      <c r="B1067" s="84">
        <v>93</v>
      </c>
      <c r="C1067" s="84">
        <v>1409050</v>
      </c>
      <c r="D1067" s="85" t="s">
        <v>81</v>
      </c>
      <c r="E1067" s="84">
        <v>12</v>
      </c>
      <c r="F1067" s="85" t="s">
        <v>207</v>
      </c>
      <c r="G1067" s="85" t="s">
        <v>2920</v>
      </c>
      <c r="H1067" s="85" t="s">
        <v>2921</v>
      </c>
      <c r="I1067" s="85" t="s">
        <v>653</v>
      </c>
    </row>
    <row r="1068" spans="1:9" ht="13.5" customHeight="1" x14ac:dyDescent="0.2">
      <c r="A1068" s="55">
        <f t="shared" si="16"/>
        <v>9313</v>
      </c>
      <c r="B1068" s="84">
        <v>93</v>
      </c>
      <c r="C1068" s="84">
        <v>1409050</v>
      </c>
      <c r="D1068" s="85" t="s">
        <v>81</v>
      </c>
      <c r="E1068" s="84">
        <v>13</v>
      </c>
      <c r="F1068" s="85" t="s">
        <v>207</v>
      </c>
      <c r="G1068" s="85" t="s">
        <v>2922</v>
      </c>
      <c r="H1068" s="85" t="s">
        <v>2923</v>
      </c>
      <c r="I1068" s="85" t="s">
        <v>2924</v>
      </c>
    </row>
    <row r="1069" spans="1:9" ht="13.5" customHeight="1" x14ac:dyDescent="0.2">
      <c r="A1069" s="55">
        <f t="shared" si="16"/>
        <v>9314</v>
      </c>
      <c r="B1069" s="84">
        <v>93</v>
      </c>
      <c r="C1069" s="84">
        <v>1409050</v>
      </c>
      <c r="D1069" s="85" t="s">
        <v>81</v>
      </c>
      <c r="E1069" s="84">
        <v>14</v>
      </c>
      <c r="F1069" s="85" t="s">
        <v>197</v>
      </c>
      <c r="G1069" s="85" t="s">
        <v>2925</v>
      </c>
      <c r="H1069" s="85" t="s">
        <v>2926</v>
      </c>
      <c r="I1069" s="85" t="s">
        <v>2927</v>
      </c>
    </row>
    <row r="1070" spans="1:9" ht="13.5" customHeight="1" x14ac:dyDescent="0.2">
      <c r="A1070" s="55">
        <f t="shared" si="16"/>
        <v>9315</v>
      </c>
      <c r="B1070" s="84">
        <v>93</v>
      </c>
      <c r="C1070" s="84">
        <v>1409050</v>
      </c>
      <c r="D1070" s="85" t="s">
        <v>81</v>
      </c>
      <c r="E1070" s="84">
        <v>15</v>
      </c>
      <c r="F1070" s="85" t="s">
        <v>207</v>
      </c>
      <c r="G1070" s="85" t="s">
        <v>2928</v>
      </c>
      <c r="H1070" s="85" t="s">
        <v>2929</v>
      </c>
      <c r="I1070" s="85" t="s">
        <v>519</v>
      </c>
    </row>
    <row r="1071" spans="1:9" ht="13.5" customHeight="1" x14ac:dyDescent="0.2">
      <c r="A1071" s="55">
        <f t="shared" si="16"/>
        <v>9316</v>
      </c>
      <c r="B1071" s="84">
        <v>93</v>
      </c>
      <c r="C1071" s="84">
        <v>1409050</v>
      </c>
      <c r="D1071" s="85" t="s">
        <v>81</v>
      </c>
      <c r="E1071" s="84">
        <v>16</v>
      </c>
      <c r="F1071" s="85" t="s">
        <v>197</v>
      </c>
      <c r="G1071" s="85" t="s">
        <v>2930</v>
      </c>
      <c r="H1071" s="85" t="s">
        <v>2931</v>
      </c>
      <c r="I1071" s="85" t="s">
        <v>2932</v>
      </c>
    </row>
    <row r="1072" spans="1:9" ht="13.5" customHeight="1" x14ac:dyDescent="0.2">
      <c r="A1072" s="55">
        <f t="shared" si="16"/>
        <v>9317</v>
      </c>
      <c r="B1072" s="84">
        <v>93</v>
      </c>
      <c r="C1072" s="84">
        <v>1409050</v>
      </c>
      <c r="D1072" s="85" t="s">
        <v>81</v>
      </c>
      <c r="E1072" s="84">
        <v>17</v>
      </c>
      <c r="F1072" s="85" t="s">
        <v>207</v>
      </c>
      <c r="G1072" s="85" t="s">
        <v>2933</v>
      </c>
      <c r="H1072" s="85" t="s">
        <v>2934</v>
      </c>
      <c r="I1072" s="85" t="s">
        <v>653</v>
      </c>
    </row>
    <row r="1073" spans="1:9" ht="13.5" customHeight="1" x14ac:dyDescent="0.2">
      <c r="A1073" s="55">
        <f t="shared" si="16"/>
        <v>9401</v>
      </c>
      <c r="B1073" s="84">
        <v>94</v>
      </c>
      <c r="C1073" s="84">
        <v>1115839</v>
      </c>
      <c r="D1073" s="85" t="s">
        <v>93</v>
      </c>
      <c r="E1073" s="84">
        <v>1</v>
      </c>
      <c r="F1073" s="85" t="s">
        <v>187</v>
      </c>
      <c r="G1073" s="85" t="s">
        <v>188</v>
      </c>
      <c r="H1073" s="85" t="s">
        <v>2935</v>
      </c>
      <c r="I1073" s="85" t="s">
        <v>2936</v>
      </c>
    </row>
    <row r="1074" spans="1:9" ht="13.5" customHeight="1" x14ac:dyDescent="0.2">
      <c r="A1074" s="55">
        <f t="shared" si="16"/>
        <v>9402</v>
      </c>
      <c r="B1074" s="84">
        <v>94</v>
      </c>
      <c r="C1074" s="84">
        <v>1115839</v>
      </c>
      <c r="D1074" s="85" t="s">
        <v>93</v>
      </c>
      <c r="E1074" s="84">
        <v>2</v>
      </c>
      <c r="F1074" s="85" t="s">
        <v>191</v>
      </c>
      <c r="G1074" s="85" t="s">
        <v>2937</v>
      </c>
      <c r="H1074" s="85" t="s">
        <v>2938</v>
      </c>
      <c r="I1074" s="85" t="s">
        <v>2939</v>
      </c>
    </row>
    <row r="1075" spans="1:9" ht="13.5" customHeight="1" x14ac:dyDescent="0.2">
      <c r="A1075" s="55">
        <f t="shared" si="16"/>
        <v>9403</v>
      </c>
      <c r="B1075" s="84">
        <v>94</v>
      </c>
      <c r="C1075" s="84">
        <v>1115839</v>
      </c>
      <c r="D1075" s="85" t="s">
        <v>93</v>
      </c>
      <c r="E1075" s="84">
        <v>3</v>
      </c>
      <c r="F1075" s="85" t="s">
        <v>191</v>
      </c>
      <c r="G1075" s="85" t="s">
        <v>2940</v>
      </c>
      <c r="H1075" s="85" t="s">
        <v>2941</v>
      </c>
      <c r="I1075" s="85" t="s">
        <v>2942</v>
      </c>
    </row>
    <row r="1076" spans="1:9" ht="13.5" customHeight="1" x14ac:dyDescent="0.2">
      <c r="A1076" s="55">
        <f t="shared" si="16"/>
        <v>9404</v>
      </c>
      <c r="B1076" s="84">
        <v>94</v>
      </c>
      <c r="C1076" s="84">
        <v>1115839</v>
      </c>
      <c r="D1076" s="85" t="s">
        <v>93</v>
      </c>
      <c r="E1076" s="84">
        <v>4</v>
      </c>
      <c r="F1076" s="85" t="s">
        <v>191</v>
      </c>
      <c r="G1076" s="85" t="s">
        <v>2943</v>
      </c>
      <c r="H1076" s="85" t="s">
        <v>2944</v>
      </c>
      <c r="I1076" s="85" t="s">
        <v>2945</v>
      </c>
    </row>
    <row r="1077" spans="1:9" ht="13.5" customHeight="1" x14ac:dyDescent="0.2">
      <c r="A1077" s="55">
        <f t="shared" si="16"/>
        <v>9405</v>
      </c>
      <c r="B1077" s="84">
        <v>94</v>
      </c>
      <c r="C1077" s="84">
        <v>1115839</v>
      </c>
      <c r="D1077" s="85" t="s">
        <v>93</v>
      </c>
      <c r="E1077" s="84">
        <v>5</v>
      </c>
      <c r="F1077" s="85" t="s">
        <v>191</v>
      </c>
      <c r="G1077" s="85" t="s">
        <v>2946</v>
      </c>
      <c r="H1077" s="85" t="s">
        <v>2944</v>
      </c>
      <c r="I1077" s="85" t="s">
        <v>2947</v>
      </c>
    </row>
    <row r="1078" spans="1:9" ht="13.5" customHeight="1" x14ac:dyDescent="0.2">
      <c r="A1078" s="55">
        <f t="shared" si="16"/>
        <v>9406</v>
      </c>
      <c r="B1078" s="84">
        <v>94</v>
      </c>
      <c r="C1078" s="84">
        <v>1115839</v>
      </c>
      <c r="D1078" s="85" t="s">
        <v>93</v>
      </c>
      <c r="E1078" s="84">
        <v>6</v>
      </c>
      <c r="F1078" s="85" t="s">
        <v>187</v>
      </c>
      <c r="G1078" s="85" t="s">
        <v>2948</v>
      </c>
      <c r="H1078" s="85" t="s">
        <v>2949</v>
      </c>
      <c r="I1078" s="85" t="s">
        <v>2947</v>
      </c>
    </row>
    <row r="1079" spans="1:9" ht="13.5" customHeight="1" x14ac:dyDescent="0.2">
      <c r="A1079" s="55">
        <f t="shared" si="16"/>
        <v>9407</v>
      </c>
      <c r="B1079" s="84">
        <v>94</v>
      </c>
      <c r="C1079" s="84">
        <v>1115839</v>
      </c>
      <c r="D1079" s="85" t="s">
        <v>93</v>
      </c>
      <c r="E1079" s="84">
        <v>7</v>
      </c>
      <c r="F1079" s="85" t="s">
        <v>187</v>
      </c>
      <c r="G1079" s="85" t="s">
        <v>2950</v>
      </c>
      <c r="H1079" s="85" t="s">
        <v>2951</v>
      </c>
      <c r="I1079" s="85" t="s">
        <v>2952</v>
      </c>
    </row>
    <row r="1080" spans="1:9" ht="13.5" customHeight="1" x14ac:dyDescent="0.2">
      <c r="A1080" s="55">
        <f t="shared" si="16"/>
        <v>9408</v>
      </c>
      <c r="B1080" s="84">
        <v>94</v>
      </c>
      <c r="C1080" s="84">
        <v>1115839</v>
      </c>
      <c r="D1080" s="85" t="s">
        <v>93</v>
      </c>
      <c r="E1080" s="84">
        <v>8</v>
      </c>
      <c r="F1080" s="85" t="s">
        <v>187</v>
      </c>
      <c r="G1080" s="85" t="s">
        <v>2953</v>
      </c>
      <c r="H1080" s="85" t="s">
        <v>2954</v>
      </c>
      <c r="I1080" s="85" t="s">
        <v>2955</v>
      </c>
    </row>
    <row r="1081" spans="1:9" ht="13.5" customHeight="1" x14ac:dyDescent="0.2">
      <c r="A1081" s="55">
        <f t="shared" si="16"/>
        <v>9409</v>
      </c>
      <c r="B1081" s="84">
        <v>94</v>
      </c>
      <c r="C1081" s="84">
        <v>1115839</v>
      </c>
      <c r="D1081" s="85" t="s">
        <v>93</v>
      </c>
      <c r="E1081" s="84">
        <v>9</v>
      </c>
      <c r="F1081" s="85" t="s">
        <v>187</v>
      </c>
      <c r="G1081" s="85" t="s">
        <v>2956</v>
      </c>
      <c r="H1081" s="85" t="s">
        <v>2957</v>
      </c>
      <c r="I1081" s="85" t="s">
        <v>2958</v>
      </c>
    </row>
    <row r="1082" spans="1:9" ht="13.5" customHeight="1" x14ac:dyDescent="0.2">
      <c r="A1082" s="55">
        <f t="shared" si="16"/>
        <v>9410</v>
      </c>
      <c r="B1082" s="84">
        <v>94</v>
      </c>
      <c r="C1082" s="84">
        <v>1115839</v>
      </c>
      <c r="D1082" s="85" t="s">
        <v>93</v>
      </c>
      <c r="E1082" s="84">
        <v>10</v>
      </c>
      <c r="F1082" s="85" t="s">
        <v>207</v>
      </c>
      <c r="G1082" s="85" t="s">
        <v>599</v>
      </c>
      <c r="H1082" s="85" t="s">
        <v>2959</v>
      </c>
      <c r="I1082" s="85" t="s">
        <v>2960</v>
      </c>
    </row>
    <row r="1083" spans="1:9" ht="13.5" customHeight="1" x14ac:dyDescent="0.2">
      <c r="A1083" s="55">
        <f t="shared" si="16"/>
        <v>9411</v>
      </c>
      <c r="B1083" s="84">
        <v>94</v>
      </c>
      <c r="C1083" s="84">
        <v>1115839</v>
      </c>
      <c r="D1083" s="85" t="s">
        <v>93</v>
      </c>
      <c r="E1083" s="84">
        <v>11</v>
      </c>
      <c r="F1083" s="85" t="s">
        <v>197</v>
      </c>
      <c r="G1083" s="85" t="s">
        <v>599</v>
      </c>
      <c r="H1083" s="85" t="s">
        <v>2961</v>
      </c>
      <c r="I1083" s="85" t="s">
        <v>2960</v>
      </c>
    </row>
    <row r="1084" spans="1:9" ht="13.5" customHeight="1" x14ac:dyDescent="0.2">
      <c r="A1084" s="55">
        <f t="shared" si="16"/>
        <v>9501</v>
      </c>
      <c r="B1084" s="84">
        <v>95</v>
      </c>
      <c r="C1084" s="84">
        <v>1114761</v>
      </c>
      <c r="D1084" s="85" t="s">
        <v>84</v>
      </c>
      <c r="E1084" s="84">
        <v>1</v>
      </c>
      <c r="F1084" s="85" t="s">
        <v>187</v>
      </c>
      <c r="G1084" s="85" t="s">
        <v>188</v>
      </c>
      <c r="H1084" s="85" t="s">
        <v>2962</v>
      </c>
      <c r="I1084" s="85" t="s">
        <v>2963</v>
      </c>
    </row>
    <row r="1085" spans="1:9" ht="13.5" customHeight="1" x14ac:dyDescent="0.2">
      <c r="A1085" s="55">
        <f t="shared" si="16"/>
        <v>9502</v>
      </c>
      <c r="B1085" s="84">
        <v>95</v>
      </c>
      <c r="C1085" s="84">
        <v>1114761</v>
      </c>
      <c r="D1085" s="85" t="s">
        <v>84</v>
      </c>
      <c r="E1085" s="84">
        <v>2</v>
      </c>
      <c r="F1085" s="85" t="s">
        <v>191</v>
      </c>
      <c r="G1085" s="85" t="s">
        <v>2899</v>
      </c>
      <c r="H1085" s="85" t="s">
        <v>2964</v>
      </c>
      <c r="I1085" s="85" t="s">
        <v>2965</v>
      </c>
    </row>
    <row r="1086" spans="1:9" ht="13.5" customHeight="1" x14ac:dyDescent="0.2">
      <c r="A1086" s="55">
        <f t="shared" si="16"/>
        <v>9503</v>
      </c>
      <c r="B1086" s="84">
        <v>95</v>
      </c>
      <c r="C1086" s="84">
        <v>1114761</v>
      </c>
      <c r="D1086" s="85" t="s">
        <v>84</v>
      </c>
      <c r="E1086" s="84">
        <v>3</v>
      </c>
      <c r="F1086" s="85" t="s">
        <v>191</v>
      </c>
      <c r="G1086" s="85" t="s">
        <v>2966</v>
      </c>
      <c r="H1086" s="85" t="s">
        <v>2967</v>
      </c>
      <c r="I1086" s="85" t="s">
        <v>2968</v>
      </c>
    </row>
    <row r="1087" spans="1:9" ht="13.5" customHeight="1" x14ac:dyDescent="0.2">
      <c r="A1087" s="55">
        <f t="shared" si="16"/>
        <v>9504</v>
      </c>
      <c r="B1087" s="84">
        <v>95</v>
      </c>
      <c r="C1087" s="84">
        <v>1114761</v>
      </c>
      <c r="D1087" s="85" t="s">
        <v>84</v>
      </c>
      <c r="E1087" s="84">
        <v>4</v>
      </c>
      <c r="F1087" s="85" t="s">
        <v>191</v>
      </c>
      <c r="G1087" s="85" t="s">
        <v>2969</v>
      </c>
      <c r="H1087" s="85" t="s">
        <v>2970</v>
      </c>
      <c r="I1087" s="85" t="s">
        <v>2971</v>
      </c>
    </row>
    <row r="1088" spans="1:9" ht="13.5" customHeight="1" x14ac:dyDescent="0.2">
      <c r="A1088" s="55">
        <f t="shared" si="16"/>
        <v>9505</v>
      </c>
      <c r="B1088" s="84">
        <v>95</v>
      </c>
      <c r="C1088" s="84">
        <v>1114761</v>
      </c>
      <c r="D1088" s="85" t="s">
        <v>84</v>
      </c>
      <c r="E1088" s="84">
        <v>5</v>
      </c>
      <c r="F1088" s="85" t="s">
        <v>191</v>
      </c>
      <c r="G1088" s="85" t="s">
        <v>2972</v>
      </c>
      <c r="H1088" s="85" t="s">
        <v>2973</v>
      </c>
      <c r="I1088" s="85" t="s">
        <v>2974</v>
      </c>
    </row>
    <row r="1089" spans="1:9" ht="13.5" customHeight="1" x14ac:dyDescent="0.2">
      <c r="A1089" s="55">
        <f t="shared" si="16"/>
        <v>9506</v>
      </c>
      <c r="B1089" s="84">
        <v>95</v>
      </c>
      <c r="C1089" s="84">
        <v>1114761</v>
      </c>
      <c r="D1089" s="85" t="s">
        <v>84</v>
      </c>
      <c r="E1089" s="84">
        <v>6</v>
      </c>
      <c r="F1089" s="85" t="s">
        <v>191</v>
      </c>
      <c r="G1089" s="85" t="s">
        <v>2975</v>
      </c>
      <c r="H1089" s="85" t="s">
        <v>2976</v>
      </c>
      <c r="I1089" s="85" t="s">
        <v>2977</v>
      </c>
    </row>
    <row r="1090" spans="1:9" ht="13.5" customHeight="1" x14ac:dyDescent="0.2">
      <c r="A1090" s="55">
        <f t="shared" si="16"/>
        <v>9507</v>
      </c>
      <c r="B1090" s="84">
        <v>95</v>
      </c>
      <c r="C1090" s="84">
        <v>1114761</v>
      </c>
      <c r="D1090" s="85" t="s">
        <v>84</v>
      </c>
      <c r="E1090" s="84">
        <v>7</v>
      </c>
      <c r="F1090" s="85" t="s">
        <v>207</v>
      </c>
      <c r="G1090" s="85" t="s">
        <v>2978</v>
      </c>
      <c r="H1090" s="85" t="s">
        <v>2979</v>
      </c>
      <c r="I1090" s="85" t="s">
        <v>2980</v>
      </c>
    </row>
    <row r="1091" spans="1:9" ht="13.5" customHeight="1" x14ac:dyDescent="0.2">
      <c r="A1091" s="55">
        <f t="shared" si="16"/>
        <v>9508</v>
      </c>
      <c r="B1091" s="84">
        <v>95</v>
      </c>
      <c r="C1091" s="84">
        <v>1114761</v>
      </c>
      <c r="D1091" s="85" t="s">
        <v>84</v>
      </c>
      <c r="E1091" s="84">
        <v>8</v>
      </c>
      <c r="F1091" s="85" t="s">
        <v>207</v>
      </c>
      <c r="G1091" s="85" t="s">
        <v>2981</v>
      </c>
      <c r="H1091" s="85" t="s">
        <v>2982</v>
      </c>
      <c r="I1091" s="85" t="s">
        <v>2983</v>
      </c>
    </row>
    <row r="1092" spans="1:9" ht="13.5" customHeight="1" x14ac:dyDescent="0.2">
      <c r="A1092" s="55">
        <f t="shared" ref="A1092:A1155" si="17">B1092*100+E1092</f>
        <v>9509</v>
      </c>
      <c r="B1092" s="84">
        <v>95</v>
      </c>
      <c r="C1092" s="84">
        <v>1114761</v>
      </c>
      <c r="D1092" s="85" t="s">
        <v>84</v>
      </c>
      <c r="E1092" s="84">
        <v>9</v>
      </c>
      <c r="F1092" s="85" t="s">
        <v>207</v>
      </c>
      <c r="G1092" s="85" t="s">
        <v>2984</v>
      </c>
      <c r="H1092" s="85" t="s">
        <v>2985</v>
      </c>
      <c r="I1092" s="85" t="s">
        <v>2983</v>
      </c>
    </row>
    <row r="1093" spans="1:9" ht="13.5" customHeight="1" x14ac:dyDescent="0.2">
      <c r="A1093" s="55">
        <f t="shared" si="17"/>
        <v>9510</v>
      </c>
      <c r="B1093" s="84">
        <v>95</v>
      </c>
      <c r="C1093" s="84">
        <v>1114761</v>
      </c>
      <c r="D1093" s="85" t="s">
        <v>84</v>
      </c>
      <c r="E1093" s="84">
        <v>10</v>
      </c>
      <c r="F1093" s="85" t="s">
        <v>207</v>
      </c>
      <c r="G1093" s="85" t="s">
        <v>2986</v>
      </c>
      <c r="H1093" s="85" t="s">
        <v>2987</v>
      </c>
      <c r="I1093" s="85" t="s">
        <v>2988</v>
      </c>
    </row>
    <row r="1094" spans="1:9" ht="13.5" customHeight="1" x14ac:dyDescent="0.2">
      <c r="A1094" s="55">
        <f t="shared" si="17"/>
        <v>9511</v>
      </c>
      <c r="B1094" s="84">
        <v>95</v>
      </c>
      <c r="C1094" s="84">
        <v>1114761</v>
      </c>
      <c r="D1094" s="85" t="s">
        <v>84</v>
      </c>
      <c r="E1094" s="84">
        <v>11</v>
      </c>
      <c r="F1094" s="85" t="s">
        <v>207</v>
      </c>
      <c r="G1094" s="85" t="s">
        <v>2989</v>
      </c>
      <c r="H1094" s="85" t="s">
        <v>2990</v>
      </c>
      <c r="I1094" s="85" t="s">
        <v>2991</v>
      </c>
    </row>
    <row r="1095" spans="1:9" ht="13.5" customHeight="1" x14ac:dyDescent="0.2">
      <c r="A1095" s="55">
        <f t="shared" si="17"/>
        <v>9512</v>
      </c>
      <c r="B1095" s="84">
        <v>95</v>
      </c>
      <c r="C1095" s="84">
        <v>1114761</v>
      </c>
      <c r="D1095" s="85" t="s">
        <v>84</v>
      </c>
      <c r="E1095" s="84">
        <v>12</v>
      </c>
      <c r="F1095" s="85" t="s">
        <v>207</v>
      </c>
      <c r="G1095" s="85" t="s">
        <v>2992</v>
      </c>
      <c r="H1095" s="85" t="s">
        <v>2993</v>
      </c>
      <c r="I1095" s="85" t="s">
        <v>2994</v>
      </c>
    </row>
    <row r="1096" spans="1:9" ht="13.5" customHeight="1" x14ac:dyDescent="0.2">
      <c r="A1096" s="55">
        <f t="shared" si="17"/>
        <v>9513</v>
      </c>
      <c r="B1096" s="84">
        <v>95</v>
      </c>
      <c r="C1096" s="84">
        <v>1114761</v>
      </c>
      <c r="D1096" s="85" t="s">
        <v>84</v>
      </c>
      <c r="E1096" s="84">
        <v>13</v>
      </c>
      <c r="F1096" s="85" t="s">
        <v>207</v>
      </c>
      <c r="G1096" s="85" t="s">
        <v>2995</v>
      </c>
      <c r="H1096" s="85" t="s">
        <v>2996</v>
      </c>
      <c r="I1096" s="85" t="s">
        <v>2997</v>
      </c>
    </row>
    <row r="1097" spans="1:9" ht="13.5" customHeight="1" x14ac:dyDescent="0.2">
      <c r="A1097" s="55">
        <f t="shared" si="17"/>
        <v>9514</v>
      </c>
      <c r="B1097" s="84">
        <v>95</v>
      </c>
      <c r="C1097" s="84">
        <v>1114761</v>
      </c>
      <c r="D1097" s="85" t="s">
        <v>84</v>
      </c>
      <c r="E1097" s="84">
        <v>14</v>
      </c>
      <c r="F1097" s="85" t="s">
        <v>187</v>
      </c>
      <c r="G1097" s="85" t="s">
        <v>2998</v>
      </c>
      <c r="H1097" s="85" t="s">
        <v>2999</v>
      </c>
      <c r="I1097" s="85" t="s">
        <v>3000</v>
      </c>
    </row>
    <row r="1098" spans="1:9" ht="13.5" customHeight="1" x14ac:dyDescent="0.2">
      <c r="A1098" s="55">
        <f t="shared" si="17"/>
        <v>9515</v>
      </c>
      <c r="B1098" s="84">
        <v>95</v>
      </c>
      <c r="C1098" s="84">
        <v>1114761</v>
      </c>
      <c r="D1098" s="85" t="s">
        <v>84</v>
      </c>
      <c r="E1098" s="84">
        <v>15</v>
      </c>
      <c r="F1098" s="85" t="s">
        <v>187</v>
      </c>
      <c r="G1098" s="85" t="s">
        <v>3001</v>
      </c>
      <c r="H1098" s="85" t="s">
        <v>3002</v>
      </c>
      <c r="I1098" s="85" t="s">
        <v>293</v>
      </c>
    </row>
    <row r="1099" spans="1:9" ht="13.5" customHeight="1" x14ac:dyDescent="0.2">
      <c r="A1099" s="55">
        <f t="shared" si="17"/>
        <v>9516</v>
      </c>
      <c r="B1099" s="84">
        <v>95</v>
      </c>
      <c r="C1099" s="84">
        <v>1114761</v>
      </c>
      <c r="D1099" s="85" t="s">
        <v>84</v>
      </c>
      <c r="E1099" s="84">
        <v>16</v>
      </c>
      <c r="F1099" s="85" t="s">
        <v>187</v>
      </c>
      <c r="G1099" s="85" t="s">
        <v>3003</v>
      </c>
      <c r="H1099" s="85" t="s">
        <v>2999</v>
      </c>
      <c r="I1099" s="85" t="s">
        <v>293</v>
      </c>
    </row>
    <row r="1100" spans="1:9" ht="13.5" customHeight="1" x14ac:dyDescent="0.2">
      <c r="A1100" s="55">
        <f t="shared" si="17"/>
        <v>9517</v>
      </c>
      <c r="B1100" s="84">
        <v>95</v>
      </c>
      <c r="C1100" s="84">
        <v>1114761</v>
      </c>
      <c r="D1100" s="85" t="s">
        <v>84</v>
      </c>
      <c r="E1100" s="84">
        <v>17</v>
      </c>
      <c r="F1100" s="85" t="s">
        <v>187</v>
      </c>
      <c r="G1100" s="85" t="s">
        <v>3004</v>
      </c>
      <c r="H1100" s="85" t="s">
        <v>3005</v>
      </c>
      <c r="I1100" s="85" t="s">
        <v>3006</v>
      </c>
    </row>
    <row r="1101" spans="1:9" ht="13.5" customHeight="1" x14ac:dyDescent="0.2">
      <c r="A1101" s="55">
        <f t="shared" si="17"/>
        <v>9518</v>
      </c>
      <c r="B1101" s="84">
        <v>95</v>
      </c>
      <c r="C1101" s="84">
        <v>1114761</v>
      </c>
      <c r="D1101" s="85" t="s">
        <v>84</v>
      </c>
      <c r="E1101" s="84">
        <v>18</v>
      </c>
      <c r="F1101" s="85" t="s">
        <v>187</v>
      </c>
      <c r="G1101" s="85" t="s">
        <v>3007</v>
      </c>
      <c r="H1101" s="85" t="s">
        <v>3008</v>
      </c>
      <c r="I1101" s="85" t="s">
        <v>2732</v>
      </c>
    </row>
    <row r="1102" spans="1:9" ht="13.5" customHeight="1" x14ac:dyDescent="0.2">
      <c r="A1102" s="55">
        <f t="shared" si="17"/>
        <v>9519</v>
      </c>
      <c r="B1102" s="84">
        <v>95</v>
      </c>
      <c r="C1102" s="84">
        <v>1114761</v>
      </c>
      <c r="D1102" s="85" t="s">
        <v>84</v>
      </c>
      <c r="E1102" s="84">
        <v>19</v>
      </c>
      <c r="F1102" s="85" t="s">
        <v>187</v>
      </c>
      <c r="G1102" s="85" t="s">
        <v>3009</v>
      </c>
      <c r="H1102" s="85" t="s">
        <v>3010</v>
      </c>
      <c r="I1102" s="85" t="s">
        <v>3011</v>
      </c>
    </row>
    <row r="1103" spans="1:9" ht="13.5" customHeight="1" x14ac:dyDescent="0.2">
      <c r="A1103" s="55">
        <f t="shared" si="17"/>
        <v>9520</v>
      </c>
      <c r="B1103" s="84">
        <v>95</v>
      </c>
      <c r="C1103" s="84">
        <v>1114761</v>
      </c>
      <c r="D1103" s="85" t="s">
        <v>84</v>
      </c>
      <c r="E1103" s="84">
        <v>20</v>
      </c>
      <c r="F1103" s="85" t="s">
        <v>197</v>
      </c>
      <c r="G1103" s="85" t="s">
        <v>3012</v>
      </c>
      <c r="H1103" s="85" t="s">
        <v>3013</v>
      </c>
      <c r="I1103" s="85" t="s">
        <v>3006</v>
      </c>
    </row>
    <row r="1104" spans="1:9" ht="13.5" customHeight="1" x14ac:dyDescent="0.2">
      <c r="A1104" s="55">
        <f t="shared" si="17"/>
        <v>9521</v>
      </c>
      <c r="B1104" s="84">
        <v>95</v>
      </c>
      <c r="C1104" s="84">
        <v>1114761</v>
      </c>
      <c r="D1104" s="85" t="s">
        <v>84</v>
      </c>
      <c r="E1104" s="84">
        <v>21</v>
      </c>
      <c r="F1104" s="85" t="s">
        <v>197</v>
      </c>
      <c r="G1104" s="85" t="s">
        <v>3014</v>
      </c>
      <c r="H1104" s="85" t="s">
        <v>3015</v>
      </c>
      <c r="I1104" s="85" t="s">
        <v>3016</v>
      </c>
    </row>
    <row r="1105" spans="1:9" ht="13.5" customHeight="1" x14ac:dyDescent="0.2">
      <c r="A1105" s="55">
        <f t="shared" si="17"/>
        <v>9522</v>
      </c>
      <c r="B1105" s="84">
        <v>95</v>
      </c>
      <c r="C1105" s="84">
        <v>1114761</v>
      </c>
      <c r="D1105" s="85" t="s">
        <v>84</v>
      </c>
      <c r="E1105" s="84">
        <v>22</v>
      </c>
      <c r="F1105" s="85" t="s">
        <v>197</v>
      </c>
      <c r="G1105" s="85" t="s">
        <v>3017</v>
      </c>
      <c r="H1105" s="85" t="s">
        <v>3018</v>
      </c>
      <c r="I1105" s="85" t="s">
        <v>3019</v>
      </c>
    </row>
    <row r="1106" spans="1:9" ht="13.5" customHeight="1" x14ac:dyDescent="0.2">
      <c r="A1106" s="55">
        <f t="shared" si="17"/>
        <v>9601</v>
      </c>
      <c r="B1106" s="84">
        <v>96</v>
      </c>
      <c r="C1106" s="84">
        <v>1510791</v>
      </c>
      <c r="D1106" s="85" t="s">
        <v>170</v>
      </c>
      <c r="E1106" s="84">
        <v>1</v>
      </c>
      <c r="F1106" s="85" t="s">
        <v>187</v>
      </c>
      <c r="G1106" s="85" t="s">
        <v>188</v>
      </c>
      <c r="H1106" s="85" t="s">
        <v>3020</v>
      </c>
      <c r="I1106" s="85" t="s">
        <v>293</v>
      </c>
    </row>
    <row r="1107" spans="1:9" ht="13.5" customHeight="1" x14ac:dyDescent="0.2">
      <c r="A1107" s="55">
        <f t="shared" si="17"/>
        <v>9602</v>
      </c>
      <c r="B1107" s="84">
        <v>96</v>
      </c>
      <c r="C1107" s="84">
        <v>1510791</v>
      </c>
      <c r="D1107" s="85" t="s">
        <v>170</v>
      </c>
      <c r="E1107" s="84">
        <v>2</v>
      </c>
      <c r="F1107" s="85" t="s">
        <v>191</v>
      </c>
      <c r="G1107" s="85" t="s">
        <v>496</v>
      </c>
      <c r="H1107" s="85" t="s">
        <v>3021</v>
      </c>
      <c r="I1107" s="85" t="s">
        <v>3022</v>
      </c>
    </row>
    <row r="1108" spans="1:9" ht="13.5" customHeight="1" x14ac:dyDescent="0.2">
      <c r="A1108" s="55">
        <f t="shared" si="17"/>
        <v>9603</v>
      </c>
      <c r="B1108" s="84">
        <v>96</v>
      </c>
      <c r="C1108" s="84">
        <v>1510791</v>
      </c>
      <c r="D1108" s="85" t="s">
        <v>170</v>
      </c>
      <c r="E1108" s="84">
        <v>3</v>
      </c>
      <c r="F1108" s="85" t="s">
        <v>191</v>
      </c>
      <c r="G1108" s="85" t="s">
        <v>3023</v>
      </c>
      <c r="H1108" s="85" t="s">
        <v>3024</v>
      </c>
      <c r="I1108" s="85" t="s">
        <v>3025</v>
      </c>
    </row>
    <row r="1109" spans="1:9" ht="13.5" customHeight="1" x14ac:dyDescent="0.2">
      <c r="A1109" s="55">
        <f t="shared" si="17"/>
        <v>9604</v>
      </c>
      <c r="B1109" s="84">
        <v>96</v>
      </c>
      <c r="C1109" s="84">
        <v>1510791</v>
      </c>
      <c r="D1109" s="85" t="s">
        <v>170</v>
      </c>
      <c r="E1109" s="84">
        <v>4</v>
      </c>
      <c r="F1109" s="85" t="s">
        <v>191</v>
      </c>
      <c r="G1109" s="85" t="s">
        <v>499</v>
      </c>
      <c r="H1109" s="85" t="s">
        <v>3026</v>
      </c>
      <c r="I1109" s="85" t="s">
        <v>3027</v>
      </c>
    </row>
    <row r="1110" spans="1:9" ht="13.5" customHeight="1" x14ac:dyDescent="0.2">
      <c r="A1110" s="55">
        <f t="shared" si="17"/>
        <v>9605</v>
      </c>
      <c r="B1110" s="84">
        <v>96</v>
      </c>
      <c r="C1110" s="84">
        <v>1510791</v>
      </c>
      <c r="D1110" s="85" t="s">
        <v>170</v>
      </c>
      <c r="E1110" s="84">
        <v>5</v>
      </c>
      <c r="F1110" s="85" t="s">
        <v>191</v>
      </c>
      <c r="G1110" s="85" t="s">
        <v>3028</v>
      </c>
      <c r="H1110" s="85" t="s">
        <v>3029</v>
      </c>
      <c r="I1110" s="85" t="s">
        <v>3030</v>
      </c>
    </row>
    <row r="1111" spans="1:9" ht="13.5" customHeight="1" x14ac:dyDescent="0.2">
      <c r="A1111" s="55">
        <f t="shared" si="17"/>
        <v>9606</v>
      </c>
      <c r="B1111" s="84">
        <v>96</v>
      </c>
      <c r="C1111" s="84">
        <v>1510791</v>
      </c>
      <c r="D1111" s="85" t="s">
        <v>170</v>
      </c>
      <c r="E1111" s="84">
        <v>6</v>
      </c>
      <c r="F1111" s="85" t="s">
        <v>207</v>
      </c>
      <c r="G1111" s="85" t="s">
        <v>685</v>
      </c>
      <c r="H1111" s="85" t="s">
        <v>3031</v>
      </c>
      <c r="I1111" s="85" t="s">
        <v>3032</v>
      </c>
    </row>
    <row r="1112" spans="1:9" ht="13.5" customHeight="1" x14ac:dyDescent="0.2">
      <c r="A1112" s="55">
        <f t="shared" si="17"/>
        <v>9607</v>
      </c>
      <c r="B1112" s="84">
        <v>96</v>
      </c>
      <c r="C1112" s="84">
        <v>1510791</v>
      </c>
      <c r="D1112" s="85" t="s">
        <v>170</v>
      </c>
      <c r="E1112" s="84">
        <v>7</v>
      </c>
      <c r="F1112" s="85" t="s">
        <v>207</v>
      </c>
      <c r="G1112" s="85" t="s">
        <v>3033</v>
      </c>
      <c r="H1112" s="85" t="s">
        <v>3034</v>
      </c>
      <c r="I1112" s="85" t="s">
        <v>3035</v>
      </c>
    </row>
    <row r="1113" spans="1:9" ht="13.5" customHeight="1" x14ac:dyDescent="0.2">
      <c r="A1113" s="55">
        <f t="shared" si="17"/>
        <v>9608</v>
      </c>
      <c r="B1113" s="84">
        <v>96</v>
      </c>
      <c r="C1113" s="84">
        <v>1510791</v>
      </c>
      <c r="D1113" s="85" t="s">
        <v>170</v>
      </c>
      <c r="E1113" s="84">
        <v>8</v>
      </c>
      <c r="F1113" s="85" t="s">
        <v>207</v>
      </c>
      <c r="G1113" s="85" t="s">
        <v>3036</v>
      </c>
      <c r="H1113" s="85" t="s">
        <v>3037</v>
      </c>
      <c r="I1113" s="85" t="s">
        <v>3038</v>
      </c>
    </row>
    <row r="1114" spans="1:9" ht="13.5" customHeight="1" x14ac:dyDescent="0.2">
      <c r="A1114" s="55">
        <f t="shared" si="17"/>
        <v>9609</v>
      </c>
      <c r="B1114" s="84">
        <v>96</v>
      </c>
      <c r="C1114" s="84">
        <v>1510791</v>
      </c>
      <c r="D1114" s="85" t="s">
        <v>170</v>
      </c>
      <c r="E1114" s="84">
        <v>9</v>
      </c>
      <c r="F1114" s="85" t="s">
        <v>187</v>
      </c>
      <c r="G1114" s="85" t="s">
        <v>1470</v>
      </c>
      <c r="H1114" s="85" t="s">
        <v>3039</v>
      </c>
      <c r="I1114" s="85" t="s">
        <v>3040</v>
      </c>
    </row>
    <row r="1115" spans="1:9" ht="13.5" customHeight="1" x14ac:dyDescent="0.2">
      <c r="A1115" s="55">
        <f t="shared" si="17"/>
        <v>9610</v>
      </c>
      <c r="B1115" s="84">
        <v>96</v>
      </c>
      <c r="C1115" s="84">
        <v>1510791</v>
      </c>
      <c r="D1115" s="85" t="s">
        <v>170</v>
      </c>
      <c r="E1115" s="84">
        <v>10</v>
      </c>
      <c r="F1115" s="85" t="s">
        <v>187</v>
      </c>
      <c r="G1115" s="85" t="s">
        <v>188</v>
      </c>
      <c r="H1115" s="85" t="s">
        <v>3041</v>
      </c>
      <c r="I1115" s="85" t="s">
        <v>3042</v>
      </c>
    </row>
    <row r="1116" spans="1:9" ht="13.5" customHeight="1" x14ac:dyDescent="0.2">
      <c r="A1116" s="55">
        <f t="shared" si="17"/>
        <v>9611</v>
      </c>
      <c r="B1116" s="84">
        <v>96</v>
      </c>
      <c r="C1116" s="84">
        <v>1510791</v>
      </c>
      <c r="D1116" s="85" t="s">
        <v>170</v>
      </c>
      <c r="E1116" s="84">
        <v>11</v>
      </c>
      <c r="F1116" s="85" t="s">
        <v>191</v>
      </c>
      <c r="G1116" s="85" t="s">
        <v>3043</v>
      </c>
      <c r="H1116" s="85" t="s">
        <v>3044</v>
      </c>
      <c r="I1116" s="85" t="s">
        <v>3045</v>
      </c>
    </row>
    <row r="1117" spans="1:9" ht="13.5" customHeight="1" x14ac:dyDescent="0.2">
      <c r="A1117" s="55">
        <f t="shared" si="17"/>
        <v>9701</v>
      </c>
      <c r="B1117" s="84">
        <v>97</v>
      </c>
      <c r="C1117" s="84">
        <v>1510907</v>
      </c>
      <c r="D1117" s="85" t="s">
        <v>100</v>
      </c>
      <c r="E1117" s="84">
        <v>1</v>
      </c>
      <c r="F1117" s="85" t="s">
        <v>187</v>
      </c>
      <c r="G1117" s="85" t="s">
        <v>188</v>
      </c>
      <c r="H1117" s="85" t="s">
        <v>3046</v>
      </c>
      <c r="I1117" s="85" t="s">
        <v>3047</v>
      </c>
    </row>
    <row r="1118" spans="1:9" ht="13.5" customHeight="1" x14ac:dyDescent="0.2">
      <c r="A1118" s="55">
        <f t="shared" si="17"/>
        <v>9702</v>
      </c>
      <c r="B1118" s="84">
        <v>97</v>
      </c>
      <c r="C1118" s="84">
        <v>1510907</v>
      </c>
      <c r="D1118" s="85" t="s">
        <v>100</v>
      </c>
      <c r="E1118" s="84">
        <v>2</v>
      </c>
      <c r="F1118" s="85" t="s">
        <v>191</v>
      </c>
      <c r="G1118" s="85" t="s">
        <v>3048</v>
      </c>
      <c r="H1118" s="85" t="s">
        <v>3049</v>
      </c>
      <c r="I1118" s="85" t="s">
        <v>3050</v>
      </c>
    </row>
    <row r="1119" spans="1:9" ht="13.5" customHeight="1" x14ac:dyDescent="0.2">
      <c r="A1119" s="55">
        <f t="shared" si="17"/>
        <v>9703</v>
      </c>
      <c r="B1119" s="84">
        <v>97</v>
      </c>
      <c r="C1119" s="84">
        <v>1510907</v>
      </c>
      <c r="D1119" s="85" t="s">
        <v>100</v>
      </c>
      <c r="E1119" s="84">
        <v>3</v>
      </c>
      <c r="F1119" s="85" t="s">
        <v>191</v>
      </c>
      <c r="G1119" s="85" t="s">
        <v>3051</v>
      </c>
      <c r="H1119" s="85" t="s">
        <v>3052</v>
      </c>
      <c r="I1119" s="85" t="s">
        <v>3053</v>
      </c>
    </row>
    <row r="1120" spans="1:9" ht="13.5" customHeight="1" x14ac:dyDescent="0.2">
      <c r="A1120" s="55">
        <f t="shared" si="17"/>
        <v>9704</v>
      </c>
      <c r="B1120" s="84">
        <v>97</v>
      </c>
      <c r="C1120" s="84">
        <v>1510907</v>
      </c>
      <c r="D1120" s="85" t="s">
        <v>100</v>
      </c>
      <c r="E1120" s="84">
        <v>4</v>
      </c>
      <c r="F1120" s="85" t="s">
        <v>191</v>
      </c>
      <c r="G1120" s="85" t="s">
        <v>3054</v>
      </c>
      <c r="H1120" s="85" t="s">
        <v>3055</v>
      </c>
      <c r="I1120" s="85" t="s">
        <v>3056</v>
      </c>
    </row>
    <row r="1121" spans="1:9" ht="13.5" customHeight="1" x14ac:dyDescent="0.2">
      <c r="A1121" s="55">
        <f t="shared" si="17"/>
        <v>9705</v>
      </c>
      <c r="B1121" s="84">
        <v>97</v>
      </c>
      <c r="C1121" s="84">
        <v>1510907</v>
      </c>
      <c r="D1121" s="85" t="s">
        <v>100</v>
      </c>
      <c r="E1121" s="84">
        <v>5</v>
      </c>
      <c r="F1121" s="85" t="s">
        <v>191</v>
      </c>
      <c r="G1121" s="85" t="s">
        <v>3057</v>
      </c>
      <c r="H1121" s="85" t="s">
        <v>3058</v>
      </c>
      <c r="I1121" s="85" t="s">
        <v>3059</v>
      </c>
    </row>
    <row r="1122" spans="1:9" ht="13.5" customHeight="1" x14ac:dyDescent="0.2">
      <c r="A1122" s="55">
        <f t="shared" si="17"/>
        <v>9706</v>
      </c>
      <c r="B1122" s="84">
        <v>97</v>
      </c>
      <c r="C1122" s="84">
        <v>1510907</v>
      </c>
      <c r="D1122" s="85" t="s">
        <v>100</v>
      </c>
      <c r="E1122" s="84">
        <v>6</v>
      </c>
      <c r="F1122" s="85" t="s">
        <v>191</v>
      </c>
      <c r="G1122" s="85" t="s">
        <v>3060</v>
      </c>
      <c r="H1122" s="85" t="s">
        <v>3058</v>
      </c>
      <c r="I1122" s="85" t="s">
        <v>3061</v>
      </c>
    </row>
    <row r="1123" spans="1:9" ht="13.5" customHeight="1" x14ac:dyDescent="0.2">
      <c r="A1123" s="55">
        <f t="shared" si="17"/>
        <v>9707</v>
      </c>
      <c r="B1123" s="84">
        <v>97</v>
      </c>
      <c r="C1123" s="84">
        <v>1510907</v>
      </c>
      <c r="D1123" s="85" t="s">
        <v>100</v>
      </c>
      <c r="E1123" s="84">
        <v>7</v>
      </c>
      <c r="F1123" s="85" t="s">
        <v>207</v>
      </c>
      <c r="G1123" s="85" t="s">
        <v>3062</v>
      </c>
      <c r="H1123" s="85" t="s">
        <v>3063</v>
      </c>
      <c r="I1123" s="85" t="s">
        <v>3064</v>
      </c>
    </row>
    <row r="1124" spans="1:9" ht="13.5" customHeight="1" x14ac:dyDescent="0.2">
      <c r="A1124" s="55">
        <f t="shared" si="17"/>
        <v>9708</v>
      </c>
      <c r="B1124" s="84">
        <v>97</v>
      </c>
      <c r="C1124" s="84">
        <v>1510907</v>
      </c>
      <c r="D1124" s="85" t="s">
        <v>100</v>
      </c>
      <c r="E1124" s="84">
        <v>8</v>
      </c>
      <c r="F1124" s="85" t="s">
        <v>207</v>
      </c>
      <c r="G1124" s="85" t="s">
        <v>3065</v>
      </c>
      <c r="H1124" s="85" t="s">
        <v>3066</v>
      </c>
      <c r="I1124" s="85" t="s">
        <v>3067</v>
      </c>
    </row>
    <row r="1125" spans="1:9" ht="13.5" customHeight="1" x14ac:dyDescent="0.2">
      <c r="A1125" s="55">
        <f t="shared" si="17"/>
        <v>9709</v>
      </c>
      <c r="B1125" s="84">
        <v>97</v>
      </c>
      <c r="C1125" s="84">
        <v>1510907</v>
      </c>
      <c r="D1125" s="85" t="s">
        <v>100</v>
      </c>
      <c r="E1125" s="84">
        <v>9</v>
      </c>
      <c r="F1125" s="85" t="s">
        <v>207</v>
      </c>
      <c r="G1125" s="85" t="s">
        <v>3068</v>
      </c>
      <c r="H1125" s="85" t="s">
        <v>3069</v>
      </c>
      <c r="I1125" s="85" t="s">
        <v>3070</v>
      </c>
    </row>
    <row r="1126" spans="1:9" ht="13.5" customHeight="1" x14ac:dyDescent="0.2">
      <c r="A1126" s="55">
        <f t="shared" si="17"/>
        <v>9710</v>
      </c>
      <c r="B1126" s="84">
        <v>97</v>
      </c>
      <c r="C1126" s="84">
        <v>1510907</v>
      </c>
      <c r="D1126" s="85" t="s">
        <v>100</v>
      </c>
      <c r="E1126" s="84">
        <v>10</v>
      </c>
      <c r="F1126" s="85" t="s">
        <v>207</v>
      </c>
      <c r="G1126" s="85" t="s">
        <v>3071</v>
      </c>
      <c r="H1126" s="85" t="s">
        <v>3072</v>
      </c>
      <c r="I1126" s="85" t="s">
        <v>3073</v>
      </c>
    </row>
    <row r="1127" spans="1:9" ht="13.5" customHeight="1" x14ac:dyDescent="0.2">
      <c r="A1127" s="55">
        <f t="shared" si="17"/>
        <v>9711</v>
      </c>
      <c r="B1127" s="84">
        <v>97</v>
      </c>
      <c r="C1127" s="84">
        <v>1510907</v>
      </c>
      <c r="D1127" s="85" t="s">
        <v>100</v>
      </c>
      <c r="E1127" s="84">
        <v>11</v>
      </c>
      <c r="F1127" s="85" t="s">
        <v>207</v>
      </c>
      <c r="G1127" s="85" t="s">
        <v>3074</v>
      </c>
      <c r="H1127" s="85" t="s">
        <v>3075</v>
      </c>
      <c r="I1127" s="85" t="s">
        <v>3073</v>
      </c>
    </row>
    <row r="1128" spans="1:9" ht="13.5" customHeight="1" x14ac:dyDescent="0.2">
      <c r="A1128" s="55">
        <f t="shared" si="17"/>
        <v>9712</v>
      </c>
      <c r="B1128" s="84">
        <v>97</v>
      </c>
      <c r="C1128" s="84">
        <v>1510907</v>
      </c>
      <c r="D1128" s="85" t="s">
        <v>100</v>
      </c>
      <c r="E1128" s="84">
        <v>12</v>
      </c>
      <c r="F1128" s="85" t="s">
        <v>187</v>
      </c>
      <c r="G1128" s="85" t="s">
        <v>3076</v>
      </c>
      <c r="H1128" s="85" t="s">
        <v>3077</v>
      </c>
      <c r="I1128" s="85" t="s">
        <v>3078</v>
      </c>
    </row>
    <row r="1129" spans="1:9" ht="13.5" customHeight="1" x14ac:dyDescent="0.2">
      <c r="A1129" s="55">
        <f t="shared" si="17"/>
        <v>9713</v>
      </c>
      <c r="B1129" s="84">
        <v>97</v>
      </c>
      <c r="C1129" s="84">
        <v>1510907</v>
      </c>
      <c r="D1129" s="85" t="s">
        <v>100</v>
      </c>
      <c r="E1129" s="84">
        <v>13</v>
      </c>
      <c r="F1129" s="85" t="s">
        <v>187</v>
      </c>
      <c r="G1129" s="85" t="s">
        <v>3079</v>
      </c>
      <c r="H1129" s="85" t="s">
        <v>3080</v>
      </c>
      <c r="I1129" s="85" t="s">
        <v>3081</v>
      </c>
    </row>
    <row r="1130" spans="1:9" ht="13.5" customHeight="1" x14ac:dyDescent="0.2">
      <c r="A1130" s="55">
        <f t="shared" si="17"/>
        <v>9714</v>
      </c>
      <c r="B1130" s="84">
        <v>97</v>
      </c>
      <c r="C1130" s="84">
        <v>1510907</v>
      </c>
      <c r="D1130" s="85" t="s">
        <v>100</v>
      </c>
      <c r="E1130" s="84">
        <v>14</v>
      </c>
      <c r="F1130" s="85" t="s">
        <v>187</v>
      </c>
      <c r="G1130" s="85" t="s">
        <v>3082</v>
      </c>
      <c r="H1130" s="85" t="s">
        <v>3083</v>
      </c>
      <c r="I1130" s="85" t="s">
        <v>3084</v>
      </c>
    </row>
    <row r="1131" spans="1:9" ht="13.5" customHeight="1" x14ac:dyDescent="0.2">
      <c r="A1131" s="55">
        <f t="shared" si="17"/>
        <v>9715</v>
      </c>
      <c r="B1131" s="84">
        <v>97</v>
      </c>
      <c r="C1131" s="84">
        <v>1510907</v>
      </c>
      <c r="D1131" s="85" t="s">
        <v>100</v>
      </c>
      <c r="E1131" s="84">
        <v>15</v>
      </c>
      <c r="F1131" s="85" t="s">
        <v>197</v>
      </c>
      <c r="G1131" s="85" t="s">
        <v>3085</v>
      </c>
      <c r="H1131" s="85" t="s">
        <v>3086</v>
      </c>
      <c r="I1131" s="85" t="s">
        <v>3087</v>
      </c>
    </row>
    <row r="1132" spans="1:9" ht="13.5" customHeight="1" x14ac:dyDescent="0.2">
      <c r="A1132" s="55">
        <f t="shared" si="17"/>
        <v>9716</v>
      </c>
      <c r="B1132" s="84">
        <v>97</v>
      </c>
      <c r="C1132" s="84">
        <v>1510907</v>
      </c>
      <c r="D1132" s="85" t="s">
        <v>100</v>
      </c>
      <c r="E1132" s="84">
        <v>16</v>
      </c>
      <c r="F1132" s="85" t="s">
        <v>197</v>
      </c>
      <c r="G1132" s="85" t="s">
        <v>3088</v>
      </c>
      <c r="H1132" s="85" t="s">
        <v>3089</v>
      </c>
      <c r="I1132" s="85" t="s">
        <v>3090</v>
      </c>
    </row>
    <row r="1133" spans="1:9" ht="13.5" customHeight="1" x14ac:dyDescent="0.2">
      <c r="A1133" s="55">
        <f t="shared" si="17"/>
        <v>9801</v>
      </c>
      <c r="B1133" s="84">
        <v>98</v>
      </c>
      <c r="C1133" s="84">
        <v>1506877</v>
      </c>
      <c r="D1133" s="85" t="s">
        <v>88</v>
      </c>
      <c r="E1133" s="84">
        <v>1</v>
      </c>
      <c r="F1133" s="85" t="s">
        <v>187</v>
      </c>
      <c r="G1133" s="85" t="s">
        <v>188</v>
      </c>
      <c r="H1133" s="85" t="s">
        <v>3091</v>
      </c>
      <c r="I1133" s="85" t="s">
        <v>519</v>
      </c>
    </row>
    <row r="1134" spans="1:9" ht="13.5" customHeight="1" x14ac:dyDescent="0.2">
      <c r="A1134" s="55">
        <f t="shared" si="17"/>
        <v>9802</v>
      </c>
      <c r="B1134" s="84">
        <v>98</v>
      </c>
      <c r="C1134" s="84">
        <v>1506877</v>
      </c>
      <c r="D1134" s="85" t="s">
        <v>88</v>
      </c>
      <c r="E1134" s="84">
        <v>2</v>
      </c>
      <c r="F1134" s="85" t="s">
        <v>191</v>
      </c>
      <c r="G1134" s="85" t="s">
        <v>3092</v>
      </c>
      <c r="H1134" s="85" t="s">
        <v>3093</v>
      </c>
      <c r="I1134" s="85" t="s">
        <v>3094</v>
      </c>
    </row>
    <row r="1135" spans="1:9" ht="13.5" customHeight="1" x14ac:dyDescent="0.2">
      <c r="A1135" s="55">
        <f t="shared" si="17"/>
        <v>9803</v>
      </c>
      <c r="B1135" s="84">
        <v>98</v>
      </c>
      <c r="C1135" s="84">
        <v>1506877</v>
      </c>
      <c r="D1135" s="85" t="s">
        <v>88</v>
      </c>
      <c r="E1135" s="84">
        <v>3</v>
      </c>
      <c r="F1135" s="85" t="s">
        <v>207</v>
      </c>
      <c r="G1135" s="85" t="s">
        <v>3095</v>
      </c>
      <c r="H1135" s="85" t="s">
        <v>3096</v>
      </c>
      <c r="I1135" s="85" t="s">
        <v>519</v>
      </c>
    </row>
    <row r="1136" spans="1:9" ht="13.5" customHeight="1" x14ac:dyDescent="0.2">
      <c r="A1136" s="55">
        <f t="shared" si="17"/>
        <v>9804</v>
      </c>
      <c r="B1136" s="84">
        <v>98</v>
      </c>
      <c r="C1136" s="84">
        <v>1506877</v>
      </c>
      <c r="D1136" s="85" t="s">
        <v>88</v>
      </c>
      <c r="E1136" s="84">
        <v>4</v>
      </c>
      <c r="F1136" s="85" t="s">
        <v>207</v>
      </c>
      <c r="G1136" s="85" t="s">
        <v>3097</v>
      </c>
      <c r="H1136" s="85" t="s">
        <v>3098</v>
      </c>
      <c r="I1136" s="85" t="s">
        <v>3099</v>
      </c>
    </row>
    <row r="1137" spans="1:9" ht="13.5" customHeight="1" x14ac:dyDescent="0.2">
      <c r="A1137" s="55">
        <f t="shared" si="17"/>
        <v>9805</v>
      </c>
      <c r="B1137" s="84">
        <v>98</v>
      </c>
      <c r="C1137" s="84">
        <v>1506877</v>
      </c>
      <c r="D1137" s="85" t="s">
        <v>88</v>
      </c>
      <c r="E1137" s="84">
        <v>5</v>
      </c>
      <c r="F1137" s="85" t="s">
        <v>187</v>
      </c>
      <c r="G1137" s="85" t="s">
        <v>3100</v>
      </c>
      <c r="H1137" s="85" t="s">
        <v>3101</v>
      </c>
      <c r="I1137" s="85" t="s">
        <v>3102</v>
      </c>
    </row>
    <row r="1138" spans="1:9" ht="13.5" customHeight="1" x14ac:dyDescent="0.2">
      <c r="A1138" s="55">
        <f t="shared" si="17"/>
        <v>9806</v>
      </c>
      <c r="B1138" s="84">
        <v>98</v>
      </c>
      <c r="C1138" s="84">
        <v>1506877</v>
      </c>
      <c r="D1138" s="85" t="s">
        <v>88</v>
      </c>
      <c r="E1138" s="84">
        <v>6</v>
      </c>
      <c r="F1138" s="85" t="s">
        <v>197</v>
      </c>
      <c r="G1138" s="85" t="s">
        <v>3103</v>
      </c>
      <c r="H1138" s="85" t="s">
        <v>3104</v>
      </c>
      <c r="I1138" s="85" t="s">
        <v>3105</v>
      </c>
    </row>
    <row r="1139" spans="1:9" ht="13.5" customHeight="1" x14ac:dyDescent="0.2">
      <c r="A1139" s="55">
        <f t="shared" si="17"/>
        <v>9901</v>
      </c>
      <c r="B1139" s="84">
        <v>99</v>
      </c>
      <c r="C1139" s="84">
        <v>1503427</v>
      </c>
      <c r="D1139" s="85" t="s">
        <v>75</v>
      </c>
      <c r="E1139" s="84">
        <v>1</v>
      </c>
      <c r="F1139" s="85" t="s">
        <v>187</v>
      </c>
      <c r="G1139" s="85" t="s">
        <v>188</v>
      </c>
      <c r="H1139" s="85" t="s">
        <v>3106</v>
      </c>
      <c r="I1139" s="85" t="s">
        <v>269</v>
      </c>
    </row>
    <row r="1140" spans="1:9" ht="13.5" customHeight="1" x14ac:dyDescent="0.2">
      <c r="A1140" s="55">
        <f t="shared" si="17"/>
        <v>9902</v>
      </c>
      <c r="B1140" s="84">
        <v>99</v>
      </c>
      <c r="C1140" s="84">
        <v>1503427</v>
      </c>
      <c r="D1140" s="85" t="s">
        <v>75</v>
      </c>
      <c r="E1140" s="84">
        <v>2</v>
      </c>
      <c r="F1140" s="85" t="s">
        <v>187</v>
      </c>
      <c r="G1140" s="85" t="s">
        <v>3107</v>
      </c>
      <c r="H1140" s="85" t="s">
        <v>3108</v>
      </c>
      <c r="I1140" s="85" t="s">
        <v>269</v>
      </c>
    </row>
    <row r="1141" spans="1:9" ht="13.5" customHeight="1" x14ac:dyDescent="0.2">
      <c r="A1141" s="55">
        <f t="shared" si="17"/>
        <v>9903</v>
      </c>
      <c r="B1141" s="84">
        <v>99</v>
      </c>
      <c r="C1141" s="84">
        <v>1503427</v>
      </c>
      <c r="D1141" s="85" t="s">
        <v>75</v>
      </c>
      <c r="E1141" s="84">
        <v>3</v>
      </c>
      <c r="F1141" s="85" t="s">
        <v>191</v>
      </c>
      <c r="G1141" s="85" t="s">
        <v>3109</v>
      </c>
      <c r="H1141" s="85" t="s">
        <v>3110</v>
      </c>
      <c r="I1141" s="85" t="s">
        <v>3111</v>
      </c>
    </row>
    <row r="1142" spans="1:9" ht="13.5" customHeight="1" x14ac:dyDescent="0.2">
      <c r="A1142" s="55">
        <f t="shared" si="17"/>
        <v>9904</v>
      </c>
      <c r="B1142" s="84">
        <v>99</v>
      </c>
      <c r="C1142" s="84">
        <v>1503427</v>
      </c>
      <c r="D1142" s="85" t="s">
        <v>75</v>
      </c>
      <c r="E1142" s="84">
        <v>4</v>
      </c>
      <c r="F1142" s="85" t="s">
        <v>191</v>
      </c>
      <c r="G1142" s="85" t="s">
        <v>3112</v>
      </c>
      <c r="H1142" s="85" t="s">
        <v>3113</v>
      </c>
      <c r="I1142" s="85" t="s">
        <v>3114</v>
      </c>
    </row>
    <row r="1143" spans="1:9" ht="13.5" customHeight="1" x14ac:dyDescent="0.2">
      <c r="A1143" s="55">
        <f t="shared" si="17"/>
        <v>9905</v>
      </c>
      <c r="B1143" s="84">
        <v>99</v>
      </c>
      <c r="C1143" s="84">
        <v>1503427</v>
      </c>
      <c r="D1143" s="85" t="s">
        <v>75</v>
      </c>
      <c r="E1143" s="84">
        <v>5</v>
      </c>
      <c r="F1143" s="85" t="s">
        <v>191</v>
      </c>
      <c r="G1143" s="85" t="s">
        <v>3115</v>
      </c>
      <c r="H1143" s="85" t="s">
        <v>3116</v>
      </c>
      <c r="I1143" s="85" t="s">
        <v>3117</v>
      </c>
    </row>
    <row r="1144" spans="1:9" ht="13.5" customHeight="1" x14ac:dyDescent="0.2">
      <c r="A1144" s="55">
        <f t="shared" si="17"/>
        <v>9906</v>
      </c>
      <c r="B1144" s="84">
        <v>99</v>
      </c>
      <c r="C1144" s="84">
        <v>1503427</v>
      </c>
      <c r="D1144" s="85" t="s">
        <v>75</v>
      </c>
      <c r="E1144" s="84">
        <v>6</v>
      </c>
      <c r="F1144" s="85" t="s">
        <v>191</v>
      </c>
      <c r="G1144" s="85" t="s">
        <v>3118</v>
      </c>
      <c r="H1144" s="85" t="s">
        <v>3119</v>
      </c>
      <c r="I1144" s="85" t="s">
        <v>3120</v>
      </c>
    </row>
    <row r="1145" spans="1:9" ht="13.5" customHeight="1" x14ac:dyDescent="0.2">
      <c r="A1145" s="55">
        <f t="shared" si="17"/>
        <v>9907</v>
      </c>
      <c r="B1145" s="84">
        <v>99</v>
      </c>
      <c r="C1145" s="84">
        <v>1503427</v>
      </c>
      <c r="D1145" s="85" t="s">
        <v>75</v>
      </c>
      <c r="E1145" s="84">
        <v>7</v>
      </c>
      <c r="F1145" s="85" t="s">
        <v>191</v>
      </c>
      <c r="G1145" s="85" t="s">
        <v>3121</v>
      </c>
      <c r="H1145" s="85" t="s">
        <v>3122</v>
      </c>
      <c r="I1145" s="85" t="s">
        <v>3123</v>
      </c>
    </row>
    <row r="1146" spans="1:9" ht="13.5" customHeight="1" x14ac:dyDescent="0.2">
      <c r="A1146" s="55">
        <f t="shared" si="17"/>
        <v>9908</v>
      </c>
      <c r="B1146" s="84">
        <v>99</v>
      </c>
      <c r="C1146" s="84">
        <v>1503427</v>
      </c>
      <c r="D1146" s="85" t="s">
        <v>75</v>
      </c>
      <c r="E1146" s="84">
        <v>8</v>
      </c>
      <c r="F1146" s="85" t="s">
        <v>191</v>
      </c>
      <c r="G1146" s="85" t="s">
        <v>3124</v>
      </c>
      <c r="H1146" s="85" t="s">
        <v>3125</v>
      </c>
      <c r="I1146" s="85" t="s">
        <v>3126</v>
      </c>
    </row>
    <row r="1147" spans="1:9" ht="13.5" customHeight="1" x14ac:dyDescent="0.2">
      <c r="A1147" s="55">
        <f t="shared" si="17"/>
        <v>9909</v>
      </c>
      <c r="B1147" s="84">
        <v>99</v>
      </c>
      <c r="C1147" s="84">
        <v>1503427</v>
      </c>
      <c r="D1147" s="85" t="s">
        <v>75</v>
      </c>
      <c r="E1147" s="84">
        <v>9</v>
      </c>
      <c r="F1147" s="85" t="s">
        <v>191</v>
      </c>
      <c r="G1147" s="85" t="s">
        <v>620</v>
      </c>
      <c r="H1147" s="85" t="s">
        <v>3127</v>
      </c>
      <c r="I1147" s="85" t="s">
        <v>3128</v>
      </c>
    </row>
    <row r="1148" spans="1:9" ht="13.5" customHeight="1" x14ac:dyDescent="0.2">
      <c r="A1148" s="55">
        <f t="shared" si="17"/>
        <v>9910</v>
      </c>
      <c r="B1148" s="84">
        <v>99</v>
      </c>
      <c r="C1148" s="84">
        <v>1503427</v>
      </c>
      <c r="D1148" s="85" t="s">
        <v>75</v>
      </c>
      <c r="E1148" s="84">
        <v>10</v>
      </c>
      <c r="F1148" s="85" t="s">
        <v>207</v>
      </c>
      <c r="G1148" s="85" t="s">
        <v>2447</v>
      </c>
      <c r="H1148" s="85" t="s">
        <v>3129</v>
      </c>
      <c r="I1148" s="85" t="s">
        <v>269</v>
      </c>
    </row>
    <row r="1149" spans="1:9" ht="13.5" customHeight="1" x14ac:dyDescent="0.2">
      <c r="A1149" s="55">
        <f t="shared" si="17"/>
        <v>9911</v>
      </c>
      <c r="B1149" s="84">
        <v>99</v>
      </c>
      <c r="C1149" s="84">
        <v>1503427</v>
      </c>
      <c r="D1149" s="85" t="s">
        <v>75</v>
      </c>
      <c r="E1149" s="84">
        <v>11</v>
      </c>
      <c r="F1149" s="85" t="s">
        <v>207</v>
      </c>
      <c r="G1149" s="85" t="s">
        <v>3130</v>
      </c>
      <c r="H1149" s="85" t="s">
        <v>3131</v>
      </c>
      <c r="I1149" s="85" t="s">
        <v>3132</v>
      </c>
    </row>
    <row r="1150" spans="1:9" ht="13.5" customHeight="1" x14ac:dyDescent="0.2">
      <c r="A1150" s="55">
        <f t="shared" si="17"/>
        <v>9912</v>
      </c>
      <c r="B1150" s="84">
        <v>99</v>
      </c>
      <c r="C1150" s="84">
        <v>1503427</v>
      </c>
      <c r="D1150" s="85" t="s">
        <v>75</v>
      </c>
      <c r="E1150" s="84">
        <v>12</v>
      </c>
      <c r="F1150" s="85" t="s">
        <v>207</v>
      </c>
      <c r="G1150" s="85" t="s">
        <v>3133</v>
      </c>
      <c r="H1150" s="85" t="s">
        <v>3134</v>
      </c>
      <c r="I1150" s="85" t="s">
        <v>3135</v>
      </c>
    </row>
    <row r="1151" spans="1:9" ht="13.5" customHeight="1" x14ac:dyDescent="0.2">
      <c r="A1151" s="55">
        <f t="shared" si="17"/>
        <v>9913</v>
      </c>
      <c r="B1151" s="84">
        <v>99</v>
      </c>
      <c r="C1151" s="84">
        <v>1503427</v>
      </c>
      <c r="D1151" s="85" t="s">
        <v>75</v>
      </c>
      <c r="E1151" s="84">
        <v>13</v>
      </c>
      <c r="F1151" s="85" t="s">
        <v>207</v>
      </c>
      <c r="G1151" s="85" t="s">
        <v>3136</v>
      </c>
      <c r="H1151" s="85" t="s">
        <v>3137</v>
      </c>
      <c r="I1151" s="85" t="s">
        <v>3138</v>
      </c>
    </row>
    <row r="1152" spans="1:9" ht="13.5" customHeight="1" x14ac:dyDescent="0.2">
      <c r="A1152" s="55">
        <f t="shared" si="17"/>
        <v>9914</v>
      </c>
      <c r="B1152" s="84">
        <v>99</v>
      </c>
      <c r="C1152" s="84">
        <v>1503427</v>
      </c>
      <c r="D1152" s="85" t="s">
        <v>75</v>
      </c>
      <c r="E1152" s="84">
        <v>14</v>
      </c>
      <c r="F1152" s="85" t="s">
        <v>197</v>
      </c>
      <c r="G1152" s="85" t="s">
        <v>3139</v>
      </c>
      <c r="H1152" s="85" t="s">
        <v>3140</v>
      </c>
      <c r="I1152" s="85" t="s">
        <v>3138</v>
      </c>
    </row>
    <row r="1153" spans="1:9" ht="13.5" customHeight="1" x14ac:dyDescent="0.2">
      <c r="A1153" s="55">
        <f t="shared" si="17"/>
        <v>10001</v>
      </c>
      <c r="B1153" s="84">
        <v>100</v>
      </c>
      <c r="C1153" s="84">
        <v>1512911</v>
      </c>
      <c r="D1153" s="85" t="s">
        <v>98</v>
      </c>
      <c r="E1153" s="84">
        <v>1</v>
      </c>
      <c r="F1153" s="85" t="s">
        <v>187</v>
      </c>
      <c r="G1153" s="85" t="s">
        <v>188</v>
      </c>
      <c r="H1153" s="85" t="s">
        <v>3141</v>
      </c>
      <c r="I1153" s="85" t="s">
        <v>293</v>
      </c>
    </row>
    <row r="1154" spans="1:9" ht="13.5" customHeight="1" x14ac:dyDescent="0.2">
      <c r="A1154" s="55">
        <f t="shared" si="17"/>
        <v>10002</v>
      </c>
      <c r="B1154" s="84">
        <v>100</v>
      </c>
      <c r="C1154" s="84">
        <v>1512911</v>
      </c>
      <c r="D1154" s="85" t="s">
        <v>98</v>
      </c>
      <c r="E1154" s="84">
        <v>2</v>
      </c>
      <c r="F1154" s="85" t="s">
        <v>207</v>
      </c>
      <c r="G1154" s="85" t="s">
        <v>3142</v>
      </c>
      <c r="H1154" s="85" t="s">
        <v>3143</v>
      </c>
      <c r="I1154" s="85" t="s">
        <v>3144</v>
      </c>
    </row>
    <row r="1155" spans="1:9" ht="13.5" customHeight="1" x14ac:dyDescent="0.2">
      <c r="A1155" s="55">
        <f t="shared" si="17"/>
        <v>10003</v>
      </c>
      <c r="B1155" s="84">
        <v>100</v>
      </c>
      <c r="C1155" s="84">
        <v>1512911</v>
      </c>
      <c r="D1155" s="85" t="s">
        <v>98</v>
      </c>
      <c r="E1155" s="84">
        <v>3</v>
      </c>
      <c r="F1155" s="85" t="s">
        <v>207</v>
      </c>
      <c r="G1155" s="85" t="s">
        <v>3145</v>
      </c>
      <c r="H1155" s="85" t="s">
        <v>3146</v>
      </c>
      <c r="I1155" s="85" t="s">
        <v>3147</v>
      </c>
    </row>
    <row r="1156" spans="1:9" ht="13.5" customHeight="1" x14ac:dyDescent="0.2">
      <c r="A1156" s="55">
        <f t="shared" ref="A1156:A1219" si="18">B1156*100+E1156</f>
        <v>10004</v>
      </c>
      <c r="B1156" s="84">
        <v>100</v>
      </c>
      <c r="C1156" s="84">
        <v>1512911</v>
      </c>
      <c r="D1156" s="85" t="s">
        <v>98</v>
      </c>
      <c r="E1156" s="84">
        <v>4</v>
      </c>
      <c r="F1156" s="85" t="s">
        <v>207</v>
      </c>
      <c r="G1156" s="85" t="s">
        <v>3148</v>
      </c>
      <c r="H1156" s="85" t="s">
        <v>3149</v>
      </c>
      <c r="I1156" s="85" t="s">
        <v>3144</v>
      </c>
    </row>
    <row r="1157" spans="1:9" ht="13.5" customHeight="1" x14ac:dyDescent="0.2">
      <c r="A1157" s="55">
        <f t="shared" si="18"/>
        <v>10005</v>
      </c>
      <c r="B1157" s="84">
        <v>100</v>
      </c>
      <c r="C1157" s="84">
        <v>1512911</v>
      </c>
      <c r="D1157" s="85" t="s">
        <v>98</v>
      </c>
      <c r="E1157" s="84">
        <v>5</v>
      </c>
      <c r="F1157" s="85" t="s">
        <v>191</v>
      </c>
      <c r="G1157" s="85" t="s">
        <v>3150</v>
      </c>
      <c r="H1157" s="85" t="s">
        <v>3151</v>
      </c>
      <c r="I1157" s="85" t="s">
        <v>3152</v>
      </c>
    </row>
    <row r="1158" spans="1:9" ht="13.5" customHeight="1" x14ac:dyDescent="0.2">
      <c r="A1158" s="55">
        <f t="shared" si="18"/>
        <v>10006</v>
      </c>
      <c r="B1158" s="84">
        <v>100</v>
      </c>
      <c r="C1158" s="84">
        <v>1512911</v>
      </c>
      <c r="D1158" s="85" t="s">
        <v>98</v>
      </c>
      <c r="E1158" s="84">
        <v>6</v>
      </c>
      <c r="F1158" s="85" t="s">
        <v>191</v>
      </c>
      <c r="G1158" s="85" t="s">
        <v>3153</v>
      </c>
      <c r="H1158" s="85" t="s">
        <v>3154</v>
      </c>
      <c r="I1158" s="85" t="s">
        <v>3155</v>
      </c>
    </row>
    <row r="1159" spans="1:9" ht="13.5" customHeight="1" x14ac:dyDescent="0.2">
      <c r="A1159" s="55">
        <f t="shared" si="18"/>
        <v>10007</v>
      </c>
      <c r="B1159" s="84">
        <v>100</v>
      </c>
      <c r="C1159" s="84">
        <v>1512911</v>
      </c>
      <c r="D1159" s="85" t="s">
        <v>98</v>
      </c>
      <c r="E1159" s="84">
        <v>7</v>
      </c>
      <c r="F1159" s="85" t="s">
        <v>191</v>
      </c>
      <c r="G1159" s="85" t="s">
        <v>3156</v>
      </c>
      <c r="H1159" s="85" t="s">
        <v>3157</v>
      </c>
      <c r="I1159" s="85" t="s">
        <v>3158</v>
      </c>
    </row>
    <row r="1160" spans="1:9" ht="13.5" customHeight="1" x14ac:dyDescent="0.2">
      <c r="A1160" s="55">
        <f t="shared" si="18"/>
        <v>10008</v>
      </c>
      <c r="B1160" s="84">
        <v>100</v>
      </c>
      <c r="C1160" s="84">
        <v>1512911</v>
      </c>
      <c r="D1160" s="85" t="s">
        <v>98</v>
      </c>
      <c r="E1160" s="84">
        <v>8</v>
      </c>
      <c r="F1160" s="85" t="s">
        <v>197</v>
      </c>
      <c r="G1160" s="85" t="s">
        <v>3159</v>
      </c>
      <c r="H1160" s="85" t="s">
        <v>3160</v>
      </c>
      <c r="I1160" s="85" t="s">
        <v>3161</v>
      </c>
    </row>
    <row r="1161" spans="1:9" ht="13.5" customHeight="1" x14ac:dyDescent="0.2">
      <c r="A1161" s="55">
        <f t="shared" si="18"/>
        <v>10101</v>
      </c>
      <c r="B1161" s="84">
        <v>101</v>
      </c>
      <c r="C1161" s="84">
        <v>1107183</v>
      </c>
      <c r="D1161" s="85" t="s">
        <v>80</v>
      </c>
      <c r="E1161" s="84">
        <v>1</v>
      </c>
      <c r="F1161" s="85" t="s">
        <v>187</v>
      </c>
      <c r="G1161" s="85" t="s">
        <v>188</v>
      </c>
      <c r="H1161" s="85" t="s">
        <v>3162</v>
      </c>
      <c r="I1161" s="85" t="s">
        <v>1071</v>
      </c>
    </row>
    <row r="1162" spans="1:9" ht="13.5" customHeight="1" x14ac:dyDescent="0.2">
      <c r="A1162" s="55">
        <f t="shared" si="18"/>
        <v>10102</v>
      </c>
      <c r="B1162" s="84">
        <v>101</v>
      </c>
      <c r="C1162" s="84">
        <v>1107183</v>
      </c>
      <c r="D1162" s="85" t="s">
        <v>80</v>
      </c>
      <c r="E1162" s="84">
        <v>2</v>
      </c>
      <c r="F1162" s="85" t="s">
        <v>191</v>
      </c>
      <c r="G1162" s="85" t="s">
        <v>3163</v>
      </c>
      <c r="H1162" s="85" t="s">
        <v>3164</v>
      </c>
      <c r="I1162" s="85" t="s">
        <v>3165</v>
      </c>
    </row>
    <row r="1163" spans="1:9" ht="13.5" customHeight="1" x14ac:dyDescent="0.2">
      <c r="A1163" s="55">
        <f t="shared" si="18"/>
        <v>10103</v>
      </c>
      <c r="B1163" s="84">
        <v>101</v>
      </c>
      <c r="C1163" s="84">
        <v>1107183</v>
      </c>
      <c r="D1163" s="85" t="s">
        <v>80</v>
      </c>
      <c r="E1163" s="84">
        <v>3</v>
      </c>
      <c r="F1163" s="85" t="s">
        <v>191</v>
      </c>
      <c r="G1163" s="85" t="s">
        <v>3166</v>
      </c>
      <c r="H1163" s="85" t="s">
        <v>3167</v>
      </c>
      <c r="I1163" s="85" t="s">
        <v>3168</v>
      </c>
    </row>
    <row r="1164" spans="1:9" ht="13.5" customHeight="1" x14ac:dyDescent="0.2">
      <c r="A1164" s="55">
        <f t="shared" si="18"/>
        <v>10104</v>
      </c>
      <c r="B1164" s="84">
        <v>101</v>
      </c>
      <c r="C1164" s="84">
        <v>1107183</v>
      </c>
      <c r="D1164" s="85" t="s">
        <v>80</v>
      </c>
      <c r="E1164" s="84">
        <v>4</v>
      </c>
      <c r="F1164" s="85" t="s">
        <v>191</v>
      </c>
      <c r="G1164" s="85" t="s">
        <v>3169</v>
      </c>
      <c r="H1164" s="85" t="s">
        <v>3170</v>
      </c>
      <c r="I1164" s="85" t="s">
        <v>3171</v>
      </c>
    </row>
    <row r="1165" spans="1:9" ht="13.5" customHeight="1" x14ac:dyDescent="0.2">
      <c r="A1165" s="55">
        <f t="shared" si="18"/>
        <v>10105</v>
      </c>
      <c r="B1165" s="84">
        <v>101</v>
      </c>
      <c r="C1165" s="84">
        <v>1107183</v>
      </c>
      <c r="D1165" s="85" t="s">
        <v>80</v>
      </c>
      <c r="E1165" s="84">
        <v>5</v>
      </c>
      <c r="F1165" s="85" t="s">
        <v>191</v>
      </c>
      <c r="G1165" s="85" t="s">
        <v>620</v>
      </c>
      <c r="H1165" s="85" t="s">
        <v>3172</v>
      </c>
      <c r="I1165" s="85" t="s">
        <v>3173</v>
      </c>
    </row>
    <row r="1166" spans="1:9" ht="13.5" customHeight="1" x14ac:dyDescent="0.2">
      <c r="A1166" s="55">
        <f t="shared" si="18"/>
        <v>10106</v>
      </c>
      <c r="B1166" s="84">
        <v>101</v>
      </c>
      <c r="C1166" s="84">
        <v>1107183</v>
      </c>
      <c r="D1166" s="85" t="s">
        <v>80</v>
      </c>
      <c r="E1166" s="84">
        <v>6</v>
      </c>
      <c r="F1166" s="85" t="s">
        <v>191</v>
      </c>
      <c r="G1166" s="85" t="s">
        <v>3174</v>
      </c>
      <c r="H1166" s="85" t="s">
        <v>3175</v>
      </c>
      <c r="I1166" s="85" t="s">
        <v>3176</v>
      </c>
    </row>
    <row r="1167" spans="1:9" ht="13.5" customHeight="1" x14ac:dyDescent="0.2">
      <c r="A1167" s="55">
        <f t="shared" si="18"/>
        <v>10107</v>
      </c>
      <c r="B1167" s="84">
        <v>101</v>
      </c>
      <c r="C1167" s="84">
        <v>1107183</v>
      </c>
      <c r="D1167" s="85" t="s">
        <v>80</v>
      </c>
      <c r="E1167" s="84">
        <v>7</v>
      </c>
      <c r="F1167" s="85" t="s">
        <v>191</v>
      </c>
      <c r="G1167" s="85" t="s">
        <v>3177</v>
      </c>
      <c r="H1167" s="85" t="s">
        <v>3178</v>
      </c>
      <c r="I1167" s="85" t="s">
        <v>3176</v>
      </c>
    </row>
    <row r="1168" spans="1:9" ht="13.5" customHeight="1" x14ac:dyDescent="0.2">
      <c r="A1168" s="55">
        <f t="shared" si="18"/>
        <v>10108</v>
      </c>
      <c r="B1168" s="84">
        <v>101</v>
      </c>
      <c r="C1168" s="84">
        <v>1107183</v>
      </c>
      <c r="D1168" s="85" t="s">
        <v>80</v>
      </c>
      <c r="E1168" s="84">
        <v>8</v>
      </c>
      <c r="F1168" s="85" t="s">
        <v>191</v>
      </c>
      <c r="G1168" s="85" t="s">
        <v>3179</v>
      </c>
      <c r="H1168" s="85" t="s">
        <v>3180</v>
      </c>
      <c r="I1168" s="85" t="s">
        <v>3181</v>
      </c>
    </row>
    <row r="1169" spans="1:9" ht="13.5" customHeight="1" x14ac:dyDescent="0.2">
      <c r="A1169" s="55">
        <f t="shared" si="18"/>
        <v>10109</v>
      </c>
      <c r="B1169" s="84">
        <v>101</v>
      </c>
      <c r="C1169" s="84">
        <v>1107183</v>
      </c>
      <c r="D1169" s="85" t="s">
        <v>80</v>
      </c>
      <c r="E1169" s="84">
        <v>9</v>
      </c>
      <c r="F1169" s="85" t="s">
        <v>207</v>
      </c>
      <c r="G1169" s="85" t="s">
        <v>3182</v>
      </c>
      <c r="H1169" s="85" t="s">
        <v>3183</v>
      </c>
      <c r="I1169" s="85" t="s">
        <v>3184</v>
      </c>
    </row>
    <row r="1170" spans="1:9" ht="13.5" customHeight="1" x14ac:dyDescent="0.2">
      <c r="A1170" s="55">
        <f t="shared" si="18"/>
        <v>10110</v>
      </c>
      <c r="B1170" s="84">
        <v>101</v>
      </c>
      <c r="C1170" s="84">
        <v>1107183</v>
      </c>
      <c r="D1170" s="85" t="s">
        <v>80</v>
      </c>
      <c r="E1170" s="84">
        <v>10</v>
      </c>
      <c r="F1170" s="85" t="s">
        <v>207</v>
      </c>
      <c r="G1170" s="85" t="s">
        <v>3185</v>
      </c>
      <c r="H1170" s="85" t="s">
        <v>3186</v>
      </c>
      <c r="I1170" s="85" t="s">
        <v>3187</v>
      </c>
    </row>
    <row r="1171" spans="1:9" ht="13.5" customHeight="1" x14ac:dyDescent="0.2">
      <c r="A1171" s="55">
        <f t="shared" si="18"/>
        <v>10111</v>
      </c>
      <c r="B1171" s="84">
        <v>101</v>
      </c>
      <c r="C1171" s="84">
        <v>1107183</v>
      </c>
      <c r="D1171" s="85" t="s">
        <v>80</v>
      </c>
      <c r="E1171" s="84">
        <v>11</v>
      </c>
      <c r="F1171" s="85" t="s">
        <v>207</v>
      </c>
      <c r="G1171" s="85" t="s">
        <v>599</v>
      </c>
      <c r="H1171" s="85" t="s">
        <v>3188</v>
      </c>
      <c r="I1171" s="85" t="s">
        <v>1071</v>
      </c>
    </row>
    <row r="1172" spans="1:9" ht="13.5" customHeight="1" x14ac:dyDescent="0.2">
      <c r="A1172" s="55">
        <f t="shared" si="18"/>
        <v>10112</v>
      </c>
      <c r="B1172" s="84">
        <v>101</v>
      </c>
      <c r="C1172" s="84">
        <v>1107183</v>
      </c>
      <c r="D1172" s="85" t="s">
        <v>80</v>
      </c>
      <c r="E1172" s="84">
        <v>12</v>
      </c>
      <c r="F1172" s="85" t="s">
        <v>197</v>
      </c>
      <c r="G1172" s="85" t="s">
        <v>3189</v>
      </c>
      <c r="H1172" s="85" t="s">
        <v>3190</v>
      </c>
      <c r="I1172" s="85" t="s">
        <v>3191</v>
      </c>
    </row>
    <row r="1173" spans="1:9" ht="13.5" customHeight="1" x14ac:dyDescent="0.2">
      <c r="A1173" s="55">
        <f t="shared" si="18"/>
        <v>10113</v>
      </c>
      <c r="B1173" s="84">
        <v>101</v>
      </c>
      <c r="C1173" s="84">
        <v>1107183</v>
      </c>
      <c r="D1173" s="85" t="s">
        <v>80</v>
      </c>
      <c r="E1173" s="84">
        <v>13</v>
      </c>
      <c r="F1173" s="85" t="s">
        <v>187</v>
      </c>
      <c r="G1173" s="85" t="s">
        <v>3192</v>
      </c>
      <c r="H1173" s="85" t="s">
        <v>3193</v>
      </c>
      <c r="I1173" s="85" t="s">
        <v>3194</v>
      </c>
    </row>
    <row r="1174" spans="1:9" ht="13.5" customHeight="1" x14ac:dyDescent="0.2">
      <c r="A1174" s="55">
        <f t="shared" si="18"/>
        <v>10201</v>
      </c>
      <c r="B1174" s="84">
        <v>102</v>
      </c>
      <c r="C1174" s="84">
        <v>1106158</v>
      </c>
      <c r="D1174" s="85" t="s">
        <v>99</v>
      </c>
      <c r="E1174" s="84">
        <v>1</v>
      </c>
      <c r="F1174" s="85" t="s">
        <v>187</v>
      </c>
      <c r="G1174" s="85" t="s">
        <v>188</v>
      </c>
      <c r="H1174" s="85" t="s">
        <v>3195</v>
      </c>
      <c r="I1174" s="85" t="s">
        <v>3196</v>
      </c>
    </row>
    <row r="1175" spans="1:9" ht="13.5" customHeight="1" x14ac:dyDescent="0.2">
      <c r="A1175" s="55">
        <f t="shared" si="18"/>
        <v>10202</v>
      </c>
      <c r="B1175" s="84">
        <v>102</v>
      </c>
      <c r="C1175" s="84">
        <v>1106158</v>
      </c>
      <c r="D1175" s="85" t="s">
        <v>99</v>
      </c>
      <c r="E1175" s="84">
        <v>2</v>
      </c>
      <c r="F1175" s="85" t="s">
        <v>191</v>
      </c>
      <c r="G1175" s="85" t="s">
        <v>3197</v>
      </c>
      <c r="H1175" s="85" t="s">
        <v>3198</v>
      </c>
      <c r="I1175" s="85" t="s">
        <v>3199</v>
      </c>
    </row>
    <row r="1176" spans="1:9" ht="13.5" customHeight="1" x14ac:dyDescent="0.2">
      <c r="A1176" s="55">
        <f t="shared" si="18"/>
        <v>10203</v>
      </c>
      <c r="B1176" s="84">
        <v>102</v>
      </c>
      <c r="C1176" s="84">
        <v>1106158</v>
      </c>
      <c r="D1176" s="85" t="s">
        <v>99</v>
      </c>
      <c r="E1176" s="84">
        <v>3</v>
      </c>
      <c r="F1176" s="85" t="s">
        <v>191</v>
      </c>
      <c r="G1176" s="85" t="s">
        <v>3200</v>
      </c>
      <c r="H1176" s="85" t="s">
        <v>3201</v>
      </c>
      <c r="I1176" s="85" t="s">
        <v>3202</v>
      </c>
    </row>
    <row r="1177" spans="1:9" ht="13.5" customHeight="1" x14ac:dyDescent="0.2">
      <c r="A1177" s="55">
        <f t="shared" si="18"/>
        <v>10204</v>
      </c>
      <c r="B1177" s="84">
        <v>102</v>
      </c>
      <c r="C1177" s="84">
        <v>1106158</v>
      </c>
      <c r="D1177" s="85" t="s">
        <v>99</v>
      </c>
      <c r="E1177" s="84">
        <v>4</v>
      </c>
      <c r="F1177" s="85" t="s">
        <v>207</v>
      </c>
      <c r="G1177" s="85" t="s">
        <v>3203</v>
      </c>
      <c r="H1177" s="85" t="s">
        <v>3204</v>
      </c>
      <c r="I1177" s="85" t="s">
        <v>3205</v>
      </c>
    </row>
    <row r="1178" spans="1:9" ht="13.5" customHeight="1" x14ac:dyDescent="0.2">
      <c r="A1178" s="55">
        <f t="shared" si="18"/>
        <v>10205</v>
      </c>
      <c r="B1178" s="84">
        <v>102</v>
      </c>
      <c r="C1178" s="84">
        <v>1106158</v>
      </c>
      <c r="D1178" s="85" t="s">
        <v>99</v>
      </c>
      <c r="E1178" s="84">
        <v>5</v>
      </c>
      <c r="F1178" s="85" t="s">
        <v>191</v>
      </c>
      <c r="G1178" s="85" t="s">
        <v>3206</v>
      </c>
      <c r="H1178" s="85" t="s">
        <v>3207</v>
      </c>
      <c r="I1178" s="85" t="s">
        <v>3208</v>
      </c>
    </row>
    <row r="1179" spans="1:9" ht="13.5" customHeight="1" x14ac:dyDescent="0.2">
      <c r="A1179" s="55">
        <f t="shared" si="18"/>
        <v>10206</v>
      </c>
      <c r="B1179" s="84">
        <v>102</v>
      </c>
      <c r="C1179" s="84">
        <v>1106158</v>
      </c>
      <c r="D1179" s="85" t="s">
        <v>99</v>
      </c>
      <c r="E1179" s="84">
        <v>6</v>
      </c>
      <c r="F1179" s="85" t="s">
        <v>187</v>
      </c>
      <c r="G1179" s="85" t="s">
        <v>3209</v>
      </c>
      <c r="H1179" s="85" t="s">
        <v>3210</v>
      </c>
      <c r="I1179" s="85" t="s">
        <v>3211</v>
      </c>
    </row>
    <row r="1180" spans="1:9" ht="13.5" customHeight="1" x14ac:dyDescent="0.2">
      <c r="A1180" s="55">
        <f t="shared" si="18"/>
        <v>10207</v>
      </c>
      <c r="B1180" s="84">
        <v>102</v>
      </c>
      <c r="C1180" s="84">
        <v>1106158</v>
      </c>
      <c r="D1180" s="85" t="s">
        <v>99</v>
      </c>
      <c r="E1180" s="84">
        <v>7</v>
      </c>
      <c r="F1180" s="85" t="s">
        <v>207</v>
      </c>
      <c r="G1180" s="85" t="s">
        <v>3212</v>
      </c>
      <c r="H1180" s="85" t="s">
        <v>3213</v>
      </c>
      <c r="I1180" s="85" t="s">
        <v>3214</v>
      </c>
    </row>
    <row r="1181" spans="1:9" ht="13.5" customHeight="1" x14ac:dyDescent="0.2">
      <c r="A1181" s="55">
        <f t="shared" si="18"/>
        <v>10208</v>
      </c>
      <c r="B1181" s="84">
        <v>102</v>
      </c>
      <c r="C1181" s="84">
        <v>1106158</v>
      </c>
      <c r="D1181" s="85" t="s">
        <v>99</v>
      </c>
      <c r="E1181" s="84">
        <v>8</v>
      </c>
      <c r="F1181" s="85" t="s">
        <v>191</v>
      </c>
      <c r="G1181" s="85" t="s">
        <v>3215</v>
      </c>
      <c r="H1181" s="85" t="s">
        <v>3216</v>
      </c>
      <c r="I1181" s="85" t="s">
        <v>3217</v>
      </c>
    </row>
    <row r="1182" spans="1:9" ht="13.5" customHeight="1" x14ac:dyDescent="0.2">
      <c r="A1182" s="55">
        <f t="shared" si="18"/>
        <v>10209</v>
      </c>
      <c r="B1182" s="84">
        <v>102</v>
      </c>
      <c r="C1182" s="84">
        <v>1106158</v>
      </c>
      <c r="D1182" s="85" t="s">
        <v>99</v>
      </c>
      <c r="E1182" s="84">
        <v>9</v>
      </c>
      <c r="F1182" s="85" t="s">
        <v>191</v>
      </c>
      <c r="G1182" s="85" t="s">
        <v>3218</v>
      </c>
      <c r="H1182" s="85" t="s">
        <v>3219</v>
      </c>
      <c r="I1182" s="85" t="s">
        <v>3220</v>
      </c>
    </row>
    <row r="1183" spans="1:9" ht="13.5" customHeight="1" x14ac:dyDescent="0.2">
      <c r="A1183" s="55">
        <f t="shared" si="18"/>
        <v>10210</v>
      </c>
      <c r="B1183" s="84">
        <v>102</v>
      </c>
      <c r="C1183" s="84">
        <v>1106158</v>
      </c>
      <c r="D1183" s="85" t="s">
        <v>99</v>
      </c>
      <c r="E1183" s="84">
        <v>10</v>
      </c>
      <c r="F1183" s="85" t="s">
        <v>197</v>
      </c>
      <c r="G1183" s="85" t="s">
        <v>3221</v>
      </c>
      <c r="H1183" s="85" t="s">
        <v>3222</v>
      </c>
      <c r="I1183" s="85" t="s">
        <v>3223</v>
      </c>
    </row>
    <row r="1184" spans="1:9" ht="13.5" customHeight="1" x14ac:dyDescent="0.2">
      <c r="A1184" s="55">
        <f t="shared" si="18"/>
        <v>10211</v>
      </c>
      <c r="B1184" s="84">
        <v>102</v>
      </c>
      <c r="C1184" s="84">
        <v>1106158</v>
      </c>
      <c r="D1184" s="85" t="s">
        <v>99</v>
      </c>
      <c r="E1184" s="84">
        <v>11</v>
      </c>
      <c r="F1184" s="85" t="s">
        <v>191</v>
      </c>
      <c r="G1184" s="85" t="s">
        <v>3224</v>
      </c>
      <c r="H1184" s="85" t="s">
        <v>3225</v>
      </c>
      <c r="I1184" s="85" t="s">
        <v>3226</v>
      </c>
    </row>
    <row r="1185" spans="1:9" ht="13.5" customHeight="1" x14ac:dyDescent="0.2">
      <c r="A1185" s="55">
        <f t="shared" si="18"/>
        <v>10212</v>
      </c>
      <c r="B1185" s="84">
        <v>102</v>
      </c>
      <c r="C1185" s="84">
        <v>1106158</v>
      </c>
      <c r="D1185" s="85" t="s">
        <v>99</v>
      </c>
      <c r="E1185" s="84">
        <v>12</v>
      </c>
      <c r="F1185" s="85" t="s">
        <v>191</v>
      </c>
      <c r="G1185" s="85" t="s">
        <v>3227</v>
      </c>
      <c r="H1185" s="85" t="s">
        <v>3228</v>
      </c>
      <c r="I1185" s="85" t="s">
        <v>3229</v>
      </c>
    </row>
    <row r="1186" spans="1:9" ht="13.5" customHeight="1" x14ac:dyDescent="0.2">
      <c r="A1186" s="55">
        <f t="shared" si="18"/>
        <v>10213</v>
      </c>
      <c r="B1186" s="84">
        <v>102</v>
      </c>
      <c r="C1186" s="84">
        <v>1106158</v>
      </c>
      <c r="D1186" s="85" t="s">
        <v>99</v>
      </c>
      <c r="E1186" s="84">
        <v>13</v>
      </c>
      <c r="F1186" s="85" t="s">
        <v>207</v>
      </c>
      <c r="G1186" s="85" t="s">
        <v>3230</v>
      </c>
      <c r="H1186" s="85" t="s">
        <v>3231</v>
      </c>
      <c r="I1186" s="85" t="s">
        <v>3232</v>
      </c>
    </row>
    <row r="1187" spans="1:9" ht="13.5" customHeight="1" x14ac:dyDescent="0.2">
      <c r="A1187" s="55">
        <f t="shared" si="18"/>
        <v>10214</v>
      </c>
      <c r="B1187" s="84">
        <v>102</v>
      </c>
      <c r="C1187" s="84">
        <v>1106158</v>
      </c>
      <c r="D1187" s="85" t="s">
        <v>99</v>
      </c>
      <c r="E1187" s="84">
        <v>14</v>
      </c>
      <c r="F1187" s="85" t="s">
        <v>207</v>
      </c>
      <c r="G1187" s="85" t="s">
        <v>3233</v>
      </c>
      <c r="H1187" s="85" t="s">
        <v>3234</v>
      </c>
      <c r="I1187" s="85" t="s">
        <v>3235</v>
      </c>
    </row>
    <row r="1188" spans="1:9" ht="13.5" customHeight="1" x14ac:dyDescent="0.2">
      <c r="A1188" s="55">
        <f t="shared" si="18"/>
        <v>10215</v>
      </c>
      <c r="B1188" s="84">
        <v>102</v>
      </c>
      <c r="C1188" s="84">
        <v>1106158</v>
      </c>
      <c r="D1188" s="85" t="s">
        <v>99</v>
      </c>
      <c r="E1188" s="84">
        <v>15</v>
      </c>
      <c r="F1188" s="85" t="s">
        <v>207</v>
      </c>
      <c r="G1188" s="85" t="s">
        <v>3236</v>
      </c>
      <c r="H1188" s="85" t="s">
        <v>3237</v>
      </c>
      <c r="I1188" s="85" t="s">
        <v>3238</v>
      </c>
    </row>
    <row r="1189" spans="1:9" ht="13.5" customHeight="1" x14ac:dyDescent="0.2">
      <c r="A1189" s="55">
        <f t="shared" si="18"/>
        <v>10216</v>
      </c>
      <c r="B1189" s="84">
        <v>102</v>
      </c>
      <c r="C1189" s="84">
        <v>1106158</v>
      </c>
      <c r="D1189" s="85" t="s">
        <v>99</v>
      </c>
      <c r="E1189" s="84">
        <v>16</v>
      </c>
      <c r="F1189" s="85" t="s">
        <v>197</v>
      </c>
      <c r="G1189" s="85" t="s">
        <v>3239</v>
      </c>
      <c r="H1189" s="85" t="s">
        <v>3240</v>
      </c>
      <c r="I1189" s="85" t="s">
        <v>3241</v>
      </c>
    </row>
    <row r="1190" spans="1:9" ht="13.5" customHeight="1" x14ac:dyDescent="0.2">
      <c r="A1190" s="55">
        <f t="shared" si="18"/>
        <v>10217</v>
      </c>
      <c r="B1190" s="84">
        <v>102</v>
      </c>
      <c r="C1190" s="84">
        <v>1106158</v>
      </c>
      <c r="D1190" s="85" t="s">
        <v>99</v>
      </c>
      <c r="E1190" s="84">
        <v>17</v>
      </c>
      <c r="F1190" s="85" t="s">
        <v>207</v>
      </c>
      <c r="G1190" s="85" t="s">
        <v>3242</v>
      </c>
      <c r="H1190" s="85" t="s">
        <v>3243</v>
      </c>
      <c r="I1190" s="85" t="s">
        <v>3244</v>
      </c>
    </row>
    <row r="1191" spans="1:9" ht="13.5" customHeight="1" x14ac:dyDescent="0.2">
      <c r="A1191" s="55">
        <f t="shared" si="18"/>
        <v>10218</v>
      </c>
      <c r="B1191" s="84">
        <v>102</v>
      </c>
      <c r="C1191" s="84">
        <v>1106158</v>
      </c>
      <c r="D1191" s="85" t="s">
        <v>99</v>
      </c>
      <c r="E1191" s="84">
        <v>18</v>
      </c>
      <c r="F1191" s="85" t="s">
        <v>207</v>
      </c>
      <c r="G1191" s="85" t="s">
        <v>3245</v>
      </c>
      <c r="H1191" s="85" t="s">
        <v>3246</v>
      </c>
      <c r="I1191" s="85" t="s">
        <v>3247</v>
      </c>
    </row>
    <row r="1192" spans="1:9" ht="13.5" customHeight="1" x14ac:dyDescent="0.2">
      <c r="A1192" s="55">
        <f t="shared" si="18"/>
        <v>10219</v>
      </c>
      <c r="B1192" s="84">
        <v>102</v>
      </c>
      <c r="C1192" s="84">
        <v>1106158</v>
      </c>
      <c r="D1192" s="85" t="s">
        <v>99</v>
      </c>
      <c r="E1192" s="84">
        <v>19</v>
      </c>
      <c r="F1192" s="85" t="s">
        <v>197</v>
      </c>
      <c r="G1192" s="85" t="s">
        <v>3248</v>
      </c>
      <c r="H1192" s="85" t="s">
        <v>3249</v>
      </c>
      <c r="I1192" s="85" t="s">
        <v>3250</v>
      </c>
    </row>
    <row r="1193" spans="1:9" ht="13.5" customHeight="1" x14ac:dyDescent="0.2">
      <c r="A1193" s="55">
        <f t="shared" si="18"/>
        <v>10220</v>
      </c>
      <c r="B1193" s="84">
        <v>102</v>
      </c>
      <c r="C1193" s="84">
        <v>1106158</v>
      </c>
      <c r="D1193" s="85" t="s">
        <v>99</v>
      </c>
      <c r="E1193" s="84">
        <v>20</v>
      </c>
      <c r="F1193" s="85" t="s">
        <v>187</v>
      </c>
      <c r="G1193" s="85" t="s">
        <v>3251</v>
      </c>
      <c r="H1193" s="85" t="s">
        <v>3252</v>
      </c>
      <c r="I1193" s="85" t="s">
        <v>3253</v>
      </c>
    </row>
    <row r="1194" spans="1:9" ht="13.5" customHeight="1" x14ac:dyDescent="0.2">
      <c r="A1194" s="55">
        <f t="shared" si="18"/>
        <v>10301</v>
      </c>
      <c r="B1194" s="84">
        <v>103</v>
      </c>
      <c r="C1194" s="84">
        <v>1106295</v>
      </c>
      <c r="D1194" s="85" t="s">
        <v>78</v>
      </c>
      <c r="E1194" s="84">
        <v>1</v>
      </c>
      <c r="F1194" s="85" t="s">
        <v>187</v>
      </c>
      <c r="G1194" s="85" t="s">
        <v>188</v>
      </c>
      <c r="H1194" s="85" t="s">
        <v>3254</v>
      </c>
      <c r="I1194" s="85" t="s">
        <v>3255</v>
      </c>
    </row>
    <row r="1195" spans="1:9" ht="13.5" customHeight="1" x14ac:dyDescent="0.2">
      <c r="A1195" s="55">
        <f t="shared" si="18"/>
        <v>10302</v>
      </c>
      <c r="B1195" s="84">
        <v>103</v>
      </c>
      <c r="C1195" s="84">
        <v>1106295</v>
      </c>
      <c r="D1195" s="85" t="s">
        <v>78</v>
      </c>
      <c r="E1195" s="84">
        <v>2</v>
      </c>
      <c r="F1195" s="85" t="s">
        <v>187</v>
      </c>
      <c r="G1195" s="85" t="s">
        <v>3256</v>
      </c>
      <c r="H1195" s="85" t="s">
        <v>3257</v>
      </c>
      <c r="I1195" s="85" t="s">
        <v>3258</v>
      </c>
    </row>
    <row r="1196" spans="1:9" ht="13.5" customHeight="1" x14ac:dyDescent="0.2">
      <c r="A1196" s="55">
        <f t="shared" si="18"/>
        <v>10303</v>
      </c>
      <c r="B1196" s="84">
        <v>103</v>
      </c>
      <c r="C1196" s="84">
        <v>1106295</v>
      </c>
      <c r="D1196" s="85" t="s">
        <v>78</v>
      </c>
      <c r="E1196" s="84">
        <v>3</v>
      </c>
      <c r="F1196" s="85" t="s">
        <v>191</v>
      </c>
      <c r="G1196" s="85" t="s">
        <v>3259</v>
      </c>
      <c r="H1196" s="85" t="s">
        <v>3260</v>
      </c>
      <c r="I1196" s="85" t="s">
        <v>3261</v>
      </c>
    </row>
    <row r="1197" spans="1:9" ht="13.5" customHeight="1" x14ac:dyDescent="0.2">
      <c r="A1197" s="55">
        <f t="shared" si="18"/>
        <v>10304</v>
      </c>
      <c r="B1197" s="84">
        <v>103</v>
      </c>
      <c r="C1197" s="84">
        <v>1106295</v>
      </c>
      <c r="D1197" s="85" t="s">
        <v>78</v>
      </c>
      <c r="E1197" s="84">
        <v>4</v>
      </c>
      <c r="F1197" s="85" t="s">
        <v>191</v>
      </c>
      <c r="G1197" s="85" t="s">
        <v>3262</v>
      </c>
      <c r="H1197" s="85" t="s">
        <v>3263</v>
      </c>
      <c r="I1197" s="85" t="s">
        <v>2369</v>
      </c>
    </row>
    <row r="1198" spans="1:9" ht="13.5" customHeight="1" x14ac:dyDescent="0.2">
      <c r="A1198" s="55">
        <f t="shared" si="18"/>
        <v>10305</v>
      </c>
      <c r="B1198" s="84">
        <v>103</v>
      </c>
      <c r="C1198" s="84">
        <v>1106295</v>
      </c>
      <c r="D1198" s="85" t="s">
        <v>78</v>
      </c>
      <c r="E1198" s="84">
        <v>5</v>
      </c>
      <c r="F1198" s="85" t="s">
        <v>191</v>
      </c>
      <c r="G1198" s="85" t="s">
        <v>3264</v>
      </c>
      <c r="H1198" s="85" t="s">
        <v>3265</v>
      </c>
      <c r="I1198" s="85" t="s">
        <v>3266</v>
      </c>
    </row>
    <row r="1199" spans="1:9" ht="13.5" customHeight="1" x14ac:dyDescent="0.2">
      <c r="A1199" s="55">
        <f t="shared" si="18"/>
        <v>10306</v>
      </c>
      <c r="B1199" s="84">
        <v>103</v>
      </c>
      <c r="C1199" s="84">
        <v>1106295</v>
      </c>
      <c r="D1199" s="85" t="s">
        <v>78</v>
      </c>
      <c r="E1199" s="84">
        <v>6</v>
      </c>
      <c r="F1199" s="85" t="s">
        <v>191</v>
      </c>
      <c r="G1199" s="85" t="s">
        <v>3267</v>
      </c>
      <c r="H1199" s="85" t="s">
        <v>3268</v>
      </c>
      <c r="I1199" s="85" t="s">
        <v>3269</v>
      </c>
    </row>
    <row r="1200" spans="1:9" ht="13.5" customHeight="1" x14ac:dyDescent="0.2">
      <c r="A1200" s="55">
        <f t="shared" si="18"/>
        <v>10307</v>
      </c>
      <c r="B1200" s="84">
        <v>103</v>
      </c>
      <c r="C1200" s="84">
        <v>1106295</v>
      </c>
      <c r="D1200" s="85" t="s">
        <v>78</v>
      </c>
      <c r="E1200" s="84">
        <v>7</v>
      </c>
      <c r="F1200" s="85" t="s">
        <v>191</v>
      </c>
      <c r="G1200" s="85" t="s">
        <v>3270</v>
      </c>
      <c r="H1200" s="85" t="s">
        <v>3271</v>
      </c>
      <c r="I1200" s="85" t="s">
        <v>3272</v>
      </c>
    </row>
    <row r="1201" spans="1:9" ht="13.5" customHeight="1" x14ac:dyDescent="0.2">
      <c r="A1201" s="55">
        <f t="shared" si="18"/>
        <v>10308</v>
      </c>
      <c r="B1201" s="84">
        <v>103</v>
      </c>
      <c r="C1201" s="84">
        <v>1106295</v>
      </c>
      <c r="D1201" s="85" t="s">
        <v>78</v>
      </c>
      <c r="E1201" s="84">
        <v>8</v>
      </c>
      <c r="F1201" s="85" t="s">
        <v>207</v>
      </c>
      <c r="G1201" s="85" t="s">
        <v>3273</v>
      </c>
      <c r="H1201" s="85" t="s">
        <v>3274</v>
      </c>
      <c r="I1201" s="85" t="s">
        <v>3275</v>
      </c>
    </row>
    <row r="1202" spans="1:9" ht="13.5" customHeight="1" x14ac:dyDescent="0.2">
      <c r="A1202" s="55">
        <f t="shared" si="18"/>
        <v>10309</v>
      </c>
      <c r="B1202" s="84">
        <v>103</v>
      </c>
      <c r="C1202" s="84">
        <v>1106295</v>
      </c>
      <c r="D1202" s="85" t="s">
        <v>78</v>
      </c>
      <c r="E1202" s="84">
        <v>9</v>
      </c>
      <c r="F1202" s="85" t="s">
        <v>207</v>
      </c>
      <c r="G1202" s="85" t="s">
        <v>3276</v>
      </c>
      <c r="H1202" s="85" t="s">
        <v>3277</v>
      </c>
      <c r="I1202" s="85" t="s">
        <v>1350</v>
      </c>
    </row>
    <row r="1203" spans="1:9" ht="13.5" customHeight="1" x14ac:dyDescent="0.2">
      <c r="A1203" s="55">
        <f t="shared" si="18"/>
        <v>10310</v>
      </c>
      <c r="B1203" s="84">
        <v>103</v>
      </c>
      <c r="C1203" s="84">
        <v>1106295</v>
      </c>
      <c r="D1203" s="85" t="s">
        <v>78</v>
      </c>
      <c r="E1203" s="84">
        <v>10</v>
      </c>
      <c r="F1203" s="85" t="s">
        <v>207</v>
      </c>
      <c r="G1203" s="85" t="s">
        <v>3278</v>
      </c>
      <c r="H1203" s="85" t="s">
        <v>3279</v>
      </c>
      <c r="I1203" s="85" t="s">
        <v>3280</v>
      </c>
    </row>
    <row r="1204" spans="1:9" ht="13.5" customHeight="1" x14ac:dyDescent="0.2">
      <c r="A1204" s="55">
        <f t="shared" si="18"/>
        <v>10311</v>
      </c>
      <c r="B1204" s="84">
        <v>103</v>
      </c>
      <c r="C1204" s="84">
        <v>1106295</v>
      </c>
      <c r="D1204" s="85" t="s">
        <v>78</v>
      </c>
      <c r="E1204" s="84">
        <v>11</v>
      </c>
      <c r="F1204" s="85" t="s">
        <v>207</v>
      </c>
      <c r="G1204" s="85" t="s">
        <v>456</v>
      </c>
      <c r="H1204" s="85" t="s">
        <v>3281</v>
      </c>
      <c r="I1204" s="85" t="s">
        <v>3282</v>
      </c>
    </row>
    <row r="1205" spans="1:9" ht="13.5" customHeight="1" x14ac:dyDescent="0.2">
      <c r="A1205" s="55">
        <f t="shared" si="18"/>
        <v>10312</v>
      </c>
      <c r="B1205" s="84">
        <v>103</v>
      </c>
      <c r="C1205" s="84">
        <v>1106295</v>
      </c>
      <c r="D1205" s="85" t="s">
        <v>78</v>
      </c>
      <c r="E1205" s="84">
        <v>12</v>
      </c>
      <c r="F1205" s="85" t="s">
        <v>207</v>
      </c>
      <c r="G1205" s="85" t="s">
        <v>3283</v>
      </c>
      <c r="H1205" s="85" t="s">
        <v>3284</v>
      </c>
      <c r="I1205" s="85" t="s">
        <v>3285</v>
      </c>
    </row>
    <row r="1206" spans="1:9" ht="13.5" customHeight="1" x14ac:dyDescent="0.2">
      <c r="A1206" s="55">
        <f t="shared" si="18"/>
        <v>10313</v>
      </c>
      <c r="B1206" s="84">
        <v>103</v>
      </c>
      <c r="C1206" s="84">
        <v>1106295</v>
      </c>
      <c r="D1206" s="85" t="s">
        <v>78</v>
      </c>
      <c r="E1206" s="84">
        <v>13</v>
      </c>
      <c r="F1206" s="85" t="s">
        <v>197</v>
      </c>
      <c r="G1206" s="85" t="s">
        <v>3283</v>
      </c>
      <c r="H1206" s="85" t="s">
        <v>3286</v>
      </c>
      <c r="I1206" s="85" t="s">
        <v>3287</v>
      </c>
    </row>
    <row r="1207" spans="1:9" ht="13.5" customHeight="1" x14ac:dyDescent="0.2">
      <c r="A1207" s="55">
        <f t="shared" si="18"/>
        <v>10314</v>
      </c>
      <c r="B1207" s="84">
        <v>103</v>
      </c>
      <c r="C1207" s="84">
        <v>1106295</v>
      </c>
      <c r="D1207" s="85" t="s">
        <v>78</v>
      </c>
      <c r="E1207" s="84">
        <v>14</v>
      </c>
      <c r="F1207" s="85" t="s">
        <v>191</v>
      </c>
      <c r="G1207" s="85" t="s">
        <v>3288</v>
      </c>
      <c r="H1207" s="85" t="s">
        <v>3289</v>
      </c>
      <c r="I1207" s="85" t="s">
        <v>3290</v>
      </c>
    </row>
    <row r="1208" spans="1:9" ht="13.5" customHeight="1" x14ac:dyDescent="0.2">
      <c r="A1208" s="55">
        <f t="shared" si="18"/>
        <v>10401</v>
      </c>
      <c r="B1208" s="84">
        <v>104</v>
      </c>
      <c r="C1208" s="84">
        <v>1106841</v>
      </c>
      <c r="D1208" s="85" t="s">
        <v>90</v>
      </c>
      <c r="E1208" s="84">
        <v>1</v>
      </c>
      <c r="F1208" s="85" t="s">
        <v>187</v>
      </c>
      <c r="G1208" s="85" t="s">
        <v>188</v>
      </c>
      <c r="H1208" s="85" t="s">
        <v>3291</v>
      </c>
      <c r="I1208" s="85" t="s">
        <v>269</v>
      </c>
    </row>
    <row r="1209" spans="1:9" ht="13.5" customHeight="1" x14ac:dyDescent="0.2">
      <c r="A1209" s="55">
        <f t="shared" si="18"/>
        <v>10402</v>
      </c>
      <c r="B1209" s="84">
        <v>104</v>
      </c>
      <c r="C1209" s="84">
        <v>1106841</v>
      </c>
      <c r="D1209" s="85" t="s">
        <v>90</v>
      </c>
      <c r="E1209" s="84">
        <v>2</v>
      </c>
      <c r="F1209" s="85" t="s">
        <v>191</v>
      </c>
      <c r="G1209" s="85" t="s">
        <v>3292</v>
      </c>
      <c r="H1209" s="85" t="s">
        <v>3293</v>
      </c>
      <c r="I1209" s="85" t="s">
        <v>3294</v>
      </c>
    </row>
    <row r="1210" spans="1:9" ht="13.5" customHeight="1" x14ac:dyDescent="0.2">
      <c r="A1210" s="55">
        <f t="shared" si="18"/>
        <v>10403</v>
      </c>
      <c r="B1210" s="84">
        <v>104</v>
      </c>
      <c r="C1210" s="84">
        <v>1106841</v>
      </c>
      <c r="D1210" s="85" t="s">
        <v>90</v>
      </c>
      <c r="E1210" s="84">
        <v>3</v>
      </c>
      <c r="F1210" s="85" t="s">
        <v>191</v>
      </c>
      <c r="G1210" s="85" t="s">
        <v>3295</v>
      </c>
      <c r="H1210" s="85" t="s">
        <v>3296</v>
      </c>
      <c r="I1210" s="85" t="s">
        <v>3297</v>
      </c>
    </row>
    <row r="1211" spans="1:9" ht="13.5" customHeight="1" x14ac:dyDescent="0.2">
      <c r="A1211" s="55">
        <f t="shared" si="18"/>
        <v>10404</v>
      </c>
      <c r="B1211" s="84">
        <v>104</v>
      </c>
      <c r="C1211" s="84">
        <v>1106841</v>
      </c>
      <c r="D1211" s="85" t="s">
        <v>90</v>
      </c>
      <c r="E1211" s="84">
        <v>4</v>
      </c>
      <c r="F1211" s="85" t="s">
        <v>191</v>
      </c>
      <c r="G1211" s="85" t="s">
        <v>3298</v>
      </c>
      <c r="H1211" s="85" t="s">
        <v>3299</v>
      </c>
      <c r="I1211" s="85" t="s">
        <v>3300</v>
      </c>
    </row>
    <row r="1212" spans="1:9" ht="13.5" customHeight="1" x14ac:dyDescent="0.2">
      <c r="A1212" s="55">
        <f t="shared" si="18"/>
        <v>10405</v>
      </c>
      <c r="B1212" s="84">
        <v>104</v>
      </c>
      <c r="C1212" s="84">
        <v>1106841</v>
      </c>
      <c r="D1212" s="85" t="s">
        <v>90</v>
      </c>
      <c r="E1212" s="84">
        <v>5</v>
      </c>
      <c r="F1212" s="85" t="s">
        <v>191</v>
      </c>
      <c r="G1212" s="85" t="s">
        <v>3301</v>
      </c>
      <c r="H1212" s="85" t="s">
        <v>3302</v>
      </c>
      <c r="I1212" s="85" t="s">
        <v>3303</v>
      </c>
    </row>
    <row r="1213" spans="1:9" ht="13.5" customHeight="1" x14ac:dyDescent="0.2">
      <c r="A1213" s="55">
        <f t="shared" si="18"/>
        <v>10406</v>
      </c>
      <c r="B1213" s="84">
        <v>104</v>
      </c>
      <c r="C1213" s="84">
        <v>1106841</v>
      </c>
      <c r="D1213" s="85" t="s">
        <v>90</v>
      </c>
      <c r="E1213" s="84">
        <v>6</v>
      </c>
      <c r="F1213" s="85" t="s">
        <v>191</v>
      </c>
      <c r="G1213" s="85" t="s">
        <v>3304</v>
      </c>
      <c r="H1213" s="85" t="s">
        <v>3305</v>
      </c>
      <c r="I1213" s="85" t="s">
        <v>3306</v>
      </c>
    </row>
    <row r="1214" spans="1:9" ht="13.5" customHeight="1" x14ac:dyDescent="0.2">
      <c r="A1214" s="55">
        <f t="shared" si="18"/>
        <v>10407</v>
      </c>
      <c r="B1214" s="84">
        <v>104</v>
      </c>
      <c r="C1214" s="84">
        <v>1106841</v>
      </c>
      <c r="D1214" s="85" t="s">
        <v>90</v>
      </c>
      <c r="E1214" s="84">
        <v>7</v>
      </c>
      <c r="F1214" s="85" t="s">
        <v>191</v>
      </c>
      <c r="G1214" s="85" t="s">
        <v>3307</v>
      </c>
      <c r="H1214" s="85" t="s">
        <v>3308</v>
      </c>
      <c r="I1214" s="85" t="s">
        <v>3309</v>
      </c>
    </row>
    <row r="1215" spans="1:9" ht="13.5" customHeight="1" x14ac:dyDescent="0.2">
      <c r="A1215" s="55">
        <f t="shared" si="18"/>
        <v>10408</v>
      </c>
      <c r="B1215" s="84">
        <v>104</v>
      </c>
      <c r="C1215" s="84">
        <v>1106841</v>
      </c>
      <c r="D1215" s="85" t="s">
        <v>90</v>
      </c>
      <c r="E1215" s="84">
        <v>8</v>
      </c>
      <c r="F1215" s="85" t="s">
        <v>207</v>
      </c>
      <c r="G1215" s="85" t="s">
        <v>1330</v>
      </c>
      <c r="H1215" s="85" t="s">
        <v>3310</v>
      </c>
      <c r="I1215" s="85" t="s">
        <v>3311</v>
      </c>
    </row>
    <row r="1216" spans="1:9" ht="13.5" customHeight="1" x14ac:dyDescent="0.2">
      <c r="A1216" s="55">
        <f t="shared" si="18"/>
        <v>10409</v>
      </c>
      <c r="B1216" s="84">
        <v>104</v>
      </c>
      <c r="C1216" s="84">
        <v>1106841</v>
      </c>
      <c r="D1216" s="85" t="s">
        <v>90</v>
      </c>
      <c r="E1216" s="84">
        <v>9</v>
      </c>
      <c r="F1216" s="85" t="s">
        <v>197</v>
      </c>
      <c r="G1216" s="85" t="s">
        <v>3312</v>
      </c>
      <c r="H1216" s="85" t="s">
        <v>3313</v>
      </c>
      <c r="I1216" s="85" t="s">
        <v>3314</v>
      </c>
    </row>
    <row r="1217" spans="1:9" ht="13.5" customHeight="1" x14ac:dyDescent="0.2">
      <c r="A1217" s="55">
        <f t="shared" si="18"/>
        <v>10410</v>
      </c>
      <c r="B1217" s="84">
        <v>104</v>
      </c>
      <c r="C1217" s="84">
        <v>1106841</v>
      </c>
      <c r="D1217" s="85" t="s">
        <v>90</v>
      </c>
      <c r="E1217" s="84">
        <v>10</v>
      </c>
      <c r="F1217" s="85" t="s">
        <v>207</v>
      </c>
      <c r="G1217" s="85" t="s">
        <v>3315</v>
      </c>
      <c r="H1217" s="85" t="s">
        <v>3316</v>
      </c>
      <c r="I1217" s="85" t="s">
        <v>3317</v>
      </c>
    </row>
    <row r="1218" spans="1:9" ht="13.5" customHeight="1" x14ac:dyDescent="0.2">
      <c r="A1218" s="55">
        <f t="shared" si="18"/>
        <v>10411</v>
      </c>
      <c r="B1218" s="84">
        <v>104</v>
      </c>
      <c r="C1218" s="84">
        <v>1106841</v>
      </c>
      <c r="D1218" s="85" t="s">
        <v>90</v>
      </c>
      <c r="E1218" s="84">
        <v>11</v>
      </c>
      <c r="F1218" s="85" t="s">
        <v>207</v>
      </c>
      <c r="G1218" s="85" t="s">
        <v>3318</v>
      </c>
      <c r="H1218" s="85" t="s">
        <v>3319</v>
      </c>
      <c r="I1218" s="85" t="s">
        <v>3320</v>
      </c>
    </row>
    <row r="1219" spans="1:9" ht="13.5" customHeight="1" x14ac:dyDescent="0.2">
      <c r="A1219" s="55">
        <f t="shared" si="18"/>
        <v>10501</v>
      </c>
      <c r="B1219" s="84">
        <v>105</v>
      </c>
      <c r="C1219" s="84">
        <v>1115029</v>
      </c>
      <c r="D1219" s="85" t="s">
        <v>70</v>
      </c>
      <c r="E1219" s="84">
        <v>1</v>
      </c>
      <c r="F1219" s="85" t="s">
        <v>187</v>
      </c>
      <c r="G1219" s="85" t="s">
        <v>188</v>
      </c>
      <c r="H1219" s="85" t="s">
        <v>3321</v>
      </c>
      <c r="I1219" s="85" t="s">
        <v>3322</v>
      </c>
    </row>
    <row r="1220" spans="1:9" ht="13.5" customHeight="1" x14ac:dyDescent="0.2">
      <c r="A1220" s="55">
        <f t="shared" ref="A1220:A1283" si="19">B1220*100+E1220</f>
        <v>10502</v>
      </c>
      <c r="B1220" s="84">
        <v>105</v>
      </c>
      <c r="C1220" s="84">
        <v>1115029</v>
      </c>
      <c r="D1220" s="85" t="s">
        <v>70</v>
      </c>
      <c r="E1220" s="84">
        <v>2</v>
      </c>
      <c r="F1220" s="85" t="s">
        <v>191</v>
      </c>
      <c r="G1220" s="85" t="s">
        <v>3323</v>
      </c>
      <c r="H1220" s="85" t="s">
        <v>3324</v>
      </c>
      <c r="I1220" s="85" t="s">
        <v>3325</v>
      </c>
    </row>
    <row r="1221" spans="1:9" ht="13.5" customHeight="1" x14ac:dyDescent="0.2">
      <c r="A1221" s="55">
        <f t="shared" si="19"/>
        <v>10503</v>
      </c>
      <c r="B1221" s="84">
        <v>105</v>
      </c>
      <c r="C1221" s="84">
        <v>1115029</v>
      </c>
      <c r="D1221" s="85" t="s">
        <v>70</v>
      </c>
      <c r="E1221" s="84">
        <v>3</v>
      </c>
      <c r="F1221" s="85" t="s">
        <v>191</v>
      </c>
      <c r="G1221" s="85" t="s">
        <v>3326</v>
      </c>
      <c r="H1221" s="85" t="s">
        <v>3327</v>
      </c>
      <c r="I1221" s="85" t="s">
        <v>3328</v>
      </c>
    </row>
    <row r="1222" spans="1:9" ht="13.5" customHeight="1" x14ac:dyDescent="0.2">
      <c r="A1222" s="55">
        <f t="shared" si="19"/>
        <v>10504</v>
      </c>
      <c r="B1222" s="84">
        <v>105</v>
      </c>
      <c r="C1222" s="84">
        <v>1115029</v>
      </c>
      <c r="D1222" s="85" t="s">
        <v>70</v>
      </c>
      <c r="E1222" s="84">
        <v>4</v>
      </c>
      <c r="F1222" s="85" t="s">
        <v>207</v>
      </c>
      <c r="G1222" s="85" t="s">
        <v>3329</v>
      </c>
      <c r="H1222" s="85" t="s">
        <v>3330</v>
      </c>
      <c r="I1222" s="85" t="s">
        <v>3331</v>
      </c>
    </row>
    <row r="1223" spans="1:9" ht="13.5" customHeight="1" x14ac:dyDescent="0.2">
      <c r="A1223" s="55">
        <f t="shared" si="19"/>
        <v>10505</v>
      </c>
      <c r="B1223" s="84">
        <v>105</v>
      </c>
      <c r="C1223" s="84">
        <v>1115029</v>
      </c>
      <c r="D1223" s="85" t="s">
        <v>70</v>
      </c>
      <c r="E1223" s="84">
        <v>5</v>
      </c>
      <c r="F1223" s="85" t="s">
        <v>207</v>
      </c>
      <c r="G1223" s="85" t="s">
        <v>3332</v>
      </c>
      <c r="H1223" s="85" t="s">
        <v>3333</v>
      </c>
      <c r="I1223" s="85" t="s">
        <v>3334</v>
      </c>
    </row>
    <row r="1224" spans="1:9" ht="13.5" customHeight="1" x14ac:dyDescent="0.2">
      <c r="A1224" s="55">
        <f t="shared" si="19"/>
        <v>10506</v>
      </c>
      <c r="B1224" s="84">
        <v>105</v>
      </c>
      <c r="C1224" s="84">
        <v>1115029</v>
      </c>
      <c r="D1224" s="85" t="s">
        <v>70</v>
      </c>
      <c r="E1224" s="84">
        <v>6</v>
      </c>
      <c r="F1224" s="85" t="s">
        <v>207</v>
      </c>
      <c r="G1224" s="85" t="s">
        <v>3335</v>
      </c>
      <c r="H1224" s="85" t="s">
        <v>3336</v>
      </c>
      <c r="I1224" s="85" t="s">
        <v>3337</v>
      </c>
    </row>
    <row r="1225" spans="1:9" ht="13.5" customHeight="1" x14ac:dyDescent="0.2">
      <c r="A1225" s="55">
        <f t="shared" si="19"/>
        <v>10507</v>
      </c>
      <c r="B1225" s="84">
        <v>105</v>
      </c>
      <c r="C1225" s="84">
        <v>1115029</v>
      </c>
      <c r="D1225" s="85" t="s">
        <v>70</v>
      </c>
      <c r="E1225" s="84">
        <v>7</v>
      </c>
      <c r="F1225" s="85" t="s">
        <v>197</v>
      </c>
      <c r="G1225" s="85" t="s">
        <v>3338</v>
      </c>
      <c r="H1225" s="85" t="s">
        <v>3339</v>
      </c>
      <c r="I1225" s="85" t="s">
        <v>3340</v>
      </c>
    </row>
    <row r="1226" spans="1:9" ht="13.5" customHeight="1" x14ac:dyDescent="0.2">
      <c r="A1226" s="55">
        <f t="shared" si="19"/>
        <v>10508</v>
      </c>
      <c r="B1226" s="84">
        <v>105</v>
      </c>
      <c r="C1226" s="84">
        <v>1115029</v>
      </c>
      <c r="D1226" s="85" t="s">
        <v>70</v>
      </c>
      <c r="E1226" s="84">
        <v>8</v>
      </c>
      <c r="F1226" s="85" t="s">
        <v>197</v>
      </c>
      <c r="G1226" s="85" t="s">
        <v>3341</v>
      </c>
      <c r="H1226" s="85" t="s">
        <v>3342</v>
      </c>
      <c r="I1226" s="85" t="s">
        <v>3343</v>
      </c>
    </row>
    <row r="1227" spans="1:9" ht="13.5" customHeight="1" x14ac:dyDescent="0.2">
      <c r="A1227" s="55">
        <f t="shared" si="19"/>
        <v>10509</v>
      </c>
      <c r="B1227" s="84">
        <v>105</v>
      </c>
      <c r="C1227" s="84">
        <v>1115029</v>
      </c>
      <c r="D1227" s="85" t="s">
        <v>70</v>
      </c>
      <c r="E1227" s="84">
        <v>9</v>
      </c>
      <c r="F1227" s="85" t="s">
        <v>191</v>
      </c>
      <c r="G1227" s="85" t="s">
        <v>3344</v>
      </c>
      <c r="H1227" s="85" t="s">
        <v>3345</v>
      </c>
      <c r="I1227" s="85" t="s">
        <v>3346</v>
      </c>
    </row>
    <row r="1228" spans="1:9" ht="13.5" customHeight="1" x14ac:dyDescent="0.2">
      <c r="A1228" s="55">
        <f t="shared" si="19"/>
        <v>10601</v>
      </c>
      <c r="B1228" s="84">
        <v>106</v>
      </c>
      <c r="C1228" s="84">
        <v>1115498</v>
      </c>
      <c r="D1228" s="85" t="s">
        <v>97</v>
      </c>
      <c r="E1228" s="84">
        <v>1</v>
      </c>
      <c r="F1228" s="85" t="s">
        <v>187</v>
      </c>
      <c r="G1228" s="85" t="s">
        <v>188</v>
      </c>
      <c r="H1228" s="85" t="s">
        <v>3347</v>
      </c>
      <c r="I1228" s="85" t="s">
        <v>582</v>
      </c>
    </row>
    <row r="1229" spans="1:9" ht="13.5" customHeight="1" x14ac:dyDescent="0.2">
      <c r="A1229" s="55">
        <f t="shared" si="19"/>
        <v>10602</v>
      </c>
      <c r="B1229" s="84">
        <v>106</v>
      </c>
      <c r="C1229" s="84">
        <v>1115498</v>
      </c>
      <c r="D1229" s="85" t="s">
        <v>97</v>
      </c>
      <c r="E1229" s="84">
        <v>2</v>
      </c>
      <c r="F1229" s="85" t="s">
        <v>191</v>
      </c>
      <c r="G1229" s="85" t="s">
        <v>3348</v>
      </c>
      <c r="H1229" s="85" t="s">
        <v>3349</v>
      </c>
      <c r="I1229" s="85" t="s">
        <v>3350</v>
      </c>
    </row>
    <row r="1230" spans="1:9" ht="13.5" customHeight="1" x14ac:dyDescent="0.2">
      <c r="A1230" s="55">
        <f t="shared" si="19"/>
        <v>10603</v>
      </c>
      <c r="B1230" s="84">
        <v>106</v>
      </c>
      <c r="C1230" s="84">
        <v>1115498</v>
      </c>
      <c r="D1230" s="85" t="s">
        <v>97</v>
      </c>
      <c r="E1230" s="84">
        <v>3</v>
      </c>
      <c r="F1230" s="85" t="s">
        <v>207</v>
      </c>
      <c r="G1230" s="85" t="s">
        <v>3351</v>
      </c>
      <c r="H1230" s="85" t="s">
        <v>3352</v>
      </c>
      <c r="I1230" s="85" t="s">
        <v>3353</v>
      </c>
    </row>
    <row r="1231" spans="1:9" ht="13.5" customHeight="1" x14ac:dyDescent="0.2">
      <c r="A1231" s="55">
        <f t="shared" si="19"/>
        <v>10604</v>
      </c>
      <c r="B1231" s="84">
        <v>106</v>
      </c>
      <c r="C1231" s="84">
        <v>1115498</v>
      </c>
      <c r="D1231" s="85" t="s">
        <v>97</v>
      </c>
      <c r="E1231" s="84">
        <v>4</v>
      </c>
      <c r="F1231" s="85" t="s">
        <v>197</v>
      </c>
      <c r="G1231" s="85" t="s">
        <v>3354</v>
      </c>
      <c r="H1231" s="85" t="s">
        <v>3355</v>
      </c>
      <c r="I1231" s="85" t="s">
        <v>3356</v>
      </c>
    </row>
    <row r="1232" spans="1:9" ht="13.5" customHeight="1" x14ac:dyDescent="0.2">
      <c r="A1232" s="55">
        <f t="shared" si="19"/>
        <v>10701</v>
      </c>
      <c r="B1232" s="84">
        <v>107</v>
      </c>
      <c r="C1232" s="84">
        <v>1106812</v>
      </c>
      <c r="D1232" s="85" t="s">
        <v>96</v>
      </c>
      <c r="E1232" s="84">
        <v>1</v>
      </c>
      <c r="F1232" s="85" t="s">
        <v>191</v>
      </c>
      <c r="G1232" s="85" t="s">
        <v>3357</v>
      </c>
      <c r="H1232" s="85" t="s">
        <v>3358</v>
      </c>
      <c r="I1232" s="85" t="s">
        <v>3359</v>
      </c>
    </row>
    <row r="1233" spans="1:9" ht="13.5" customHeight="1" x14ac:dyDescent="0.2">
      <c r="A1233" s="55">
        <f t="shared" si="19"/>
        <v>10702</v>
      </c>
      <c r="B1233" s="84">
        <v>107</v>
      </c>
      <c r="C1233" s="84">
        <v>1106812</v>
      </c>
      <c r="D1233" s="85" t="s">
        <v>96</v>
      </c>
      <c r="E1233" s="84">
        <v>2</v>
      </c>
      <c r="F1233" s="85" t="s">
        <v>191</v>
      </c>
      <c r="G1233" s="85" t="s">
        <v>1179</v>
      </c>
      <c r="H1233" s="85" t="s">
        <v>3360</v>
      </c>
      <c r="I1233" s="85" t="s">
        <v>3361</v>
      </c>
    </row>
    <row r="1234" spans="1:9" ht="13.5" customHeight="1" x14ac:dyDescent="0.2">
      <c r="A1234" s="55">
        <f t="shared" si="19"/>
        <v>10703</v>
      </c>
      <c r="B1234" s="84">
        <v>107</v>
      </c>
      <c r="C1234" s="84">
        <v>1106812</v>
      </c>
      <c r="D1234" s="85" t="s">
        <v>96</v>
      </c>
      <c r="E1234" s="84">
        <v>3</v>
      </c>
      <c r="F1234" s="85" t="s">
        <v>191</v>
      </c>
      <c r="G1234" s="85" t="s">
        <v>3362</v>
      </c>
      <c r="H1234" s="85" t="s">
        <v>3363</v>
      </c>
      <c r="I1234" s="85" t="s">
        <v>906</v>
      </c>
    </row>
    <row r="1235" spans="1:9" ht="13.5" customHeight="1" x14ac:dyDescent="0.2">
      <c r="A1235" s="55">
        <f t="shared" si="19"/>
        <v>10704</v>
      </c>
      <c r="B1235" s="84">
        <v>107</v>
      </c>
      <c r="C1235" s="84">
        <v>1106812</v>
      </c>
      <c r="D1235" s="85" t="s">
        <v>96</v>
      </c>
      <c r="E1235" s="84">
        <v>4</v>
      </c>
      <c r="F1235" s="85" t="s">
        <v>191</v>
      </c>
      <c r="G1235" s="85" t="s">
        <v>3364</v>
      </c>
      <c r="H1235" s="85" t="s">
        <v>3365</v>
      </c>
      <c r="I1235" s="85" t="s">
        <v>3366</v>
      </c>
    </row>
    <row r="1236" spans="1:9" ht="13.5" customHeight="1" x14ac:dyDescent="0.2">
      <c r="A1236" s="55">
        <f t="shared" si="19"/>
        <v>10705</v>
      </c>
      <c r="B1236" s="84">
        <v>107</v>
      </c>
      <c r="C1236" s="84">
        <v>1106812</v>
      </c>
      <c r="D1236" s="85" t="s">
        <v>96</v>
      </c>
      <c r="E1236" s="84">
        <v>5</v>
      </c>
      <c r="F1236" s="85" t="s">
        <v>191</v>
      </c>
      <c r="G1236" s="85" t="s">
        <v>3367</v>
      </c>
      <c r="H1236" s="85" t="s">
        <v>3368</v>
      </c>
      <c r="I1236" s="85" t="s">
        <v>3369</v>
      </c>
    </row>
    <row r="1237" spans="1:9" ht="13.5" customHeight="1" x14ac:dyDescent="0.2">
      <c r="A1237" s="55">
        <f t="shared" si="19"/>
        <v>10706</v>
      </c>
      <c r="B1237" s="84">
        <v>107</v>
      </c>
      <c r="C1237" s="84">
        <v>1106812</v>
      </c>
      <c r="D1237" s="85" t="s">
        <v>96</v>
      </c>
      <c r="E1237" s="84">
        <v>6</v>
      </c>
      <c r="F1237" s="85" t="s">
        <v>207</v>
      </c>
      <c r="G1237" s="85" t="s">
        <v>3370</v>
      </c>
      <c r="H1237" s="85" t="s">
        <v>3371</v>
      </c>
      <c r="I1237" s="85" t="s">
        <v>3372</v>
      </c>
    </row>
    <row r="1238" spans="1:9" ht="13.5" customHeight="1" x14ac:dyDescent="0.2">
      <c r="A1238" s="55">
        <f t="shared" si="19"/>
        <v>10707</v>
      </c>
      <c r="B1238" s="84">
        <v>107</v>
      </c>
      <c r="C1238" s="84">
        <v>1106812</v>
      </c>
      <c r="D1238" s="85" t="s">
        <v>96</v>
      </c>
      <c r="E1238" s="84">
        <v>7</v>
      </c>
      <c r="F1238" s="85" t="s">
        <v>197</v>
      </c>
      <c r="G1238" s="85" t="s">
        <v>3373</v>
      </c>
      <c r="H1238" s="85" t="s">
        <v>3374</v>
      </c>
      <c r="I1238" s="85" t="s">
        <v>3375</v>
      </c>
    </row>
    <row r="1239" spans="1:9" ht="13.5" customHeight="1" x14ac:dyDescent="0.2">
      <c r="A1239" s="55">
        <f t="shared" si="19"/>
        <v>10708</v>
      </c>
      <c r="B1239" s="84">
        <v>107</v>
      </c>
      <c r="C1239" s="84">
        <v>1106812</v>
      </c>
      <c r="D1239" s="85" t="s">
        <v>96</v>
      </c>
      <c r="E1239" s="84">
        <v>8</v>
      </c>
      <c r="F1239" s="85" t="s">
        <v>187</v>
      </c>
      <c r="G1239" s="85" t="s">
        <v>3376</v>
      </c>
      <c r="H1239" s="85" t="s">
        <v>3377</v>
      </c>
      <c r="I1239" s="85" t="s">
        <v>3378</v>
      </c>
    </row>
    <row r="1240" spans="1:9" ht="13.5" customHeight="1" x14ac:dyDescent="0.2">
      <c r="A1240" s="55">
        <f t="shared" si="19"/>
        <v>10709</v>
      </c>
      <c r="B1240" s="84">
        <v>107</v>
      </c>
      <c r="C1240" s="84">
        <v>1106812</v>
      </c>
      <c r="D1240" s="85" t="s">
        <v>96</v>
      </c>
      <c r="E1240" s="84">
        <v>9</v>
      </c>
      <c r="F1240" s="85" t="s">
        <v>187</v>
      </c>
      <c r="G1240" s="85" t="s">
        <v>3379</v>
      </c>
      <c r="H1240" s="85" t="s">
        <v>3380</v>
      </c>
      <c r="I1240" s="85" t="s">
        <v>3381</v>
      </c>
    </row>
    <row r="1241" spans="1:9" ht="13.5" customHeight="1" x14ac:dyDescent="0.2">
      <c r="A1241" s="55">
        <f t="shared" si="19"/>
        <v>10710</v>
      </c>
      <c r="B1241" s="84">
        <v>107</v>
      </c>
      <c r="C1241" s="84">
        <v>1106812</v>
      </c>
      <c r="D1241" s="85" t="s">
        <v>96</v>
      </c>
      <c r="E1241" s="84">
        <v>10</v>
      </c>
      <c r="F1241" s="85" t="s">
        <v>187</v>
      </c>
      <c r="G1241" s="85" t="s">
        <v>3379</v>
      </c>
      <c r="H1241" s="85" t="s">
        <v>3382</v>
      </c>
      <c r="I1241" s="85" t="s">
        <v>3383</v>
      </c>
    </row>
    <row r="1242" spans="1:9" ht="13.5" customHeight="1" x14ac:dyDescent="0.2">
      <c r="A1242" s="55">
        <f t="shared" si="19"/>
        <v>10711</v>
      </c>
      <c r="B1242" s="84">
        <v>107</v>
      </c>
      <c r="C1242" s="84">
        <v>1106812</v>
      </c>
      <c r="D1242" s="85" t="s">
        <v>96</v>
      </c>
      <c r="E1242" s="84">
        <v>11</v>
      </c>
      <c r="F1242" s="85" t="s">
        <v>197</v>
      </c>
      <c r="G1242" s="85" t="s">
        <v>3384</v>
      </c>
      <c r="H1242" s="85" t="s">
        <v>3385</v>
      </c>
      <c r="I1242" s="85" t="s">
        <v>3386</v>
      </c>
    </row>
    <row r="1243" spans="1:9" ht="13.5" customHeight="1" x14ac:dyDescent="0.2">
      <c r="A1243" s="55">
        <f t="shared" si="19"/>
        <v>10801</v>
      </c>
      <c r="B1243" s="84">
        <v>108</v>
      </c>
      <c r="C1243" s="84">
        <v>1106123</v>
      </c>
      <c r="D1243" s="85" t="s">
        <v>92</v>
      </c>
      <c r="E1243" s="84">
        <v>1</v>
      </c>
      <c r="F1243" s="85" t="s">
        <v>187</v>
      </c>
      <c r="G1243" s="85" t="s">
        <v>188</v>
      </c>
      <c r="H1243" s="85" t="s">
        <v>3387</v>
      </c>
      <c r="I1243" s="85" t="s">
        <v>519</v>
      </c>
    </row>
    <row r="1244" spans="1:9" ht="13.5" customHeight="1" x14ac:dyDescent="0.2">
      <c r="A1244" s="55">
        <f t="shared" si="19"/>
        <v>10802</v>
      </c>
      <c r="B1244" s="84">
        <v>108</v>
      </c>
      <c r="C1244" s="84">
        <v>1106123</v>
      </c>
      <c r="D1244" s="85" t="s">
        <v>92</v>
      </c>
      <c r="E1244" s="84">
        <v>2</v>
      </c>
      <c r="F1244" s="85" t="s">
        <v>187</v>
      </c>
      <c r="G1244" s="85" t="s">
        <v>3388</v>
      </c>
      <c r="H1244" s="85" t="s">
        <v>3389</v>
      </c>
      <c r="I1244" s="85" t="s">
        <v>3390</v>
      </c>
    </row>
    <row r="1245" spans="1:9" ht="13.5" customHeight="1" x14ac:dyDescent="0.2">
      <c r="A1245" s="55">
        <f t="shared" si="19"/>
        <v>10803</v>
      </c>
      <c r="B1245" s="84">
        <v>108</v>
      </c>
      <c r="C1245" s="84">
        <v>1106123</v>
      </c>
      <c r="D1245" s="85" t="s">
        <v>92</v>
      </c>
      <c r="E1245" s="84">
        <v>3</v>
      </c>
      <c r="F1245" s="85" t="s">
        <v>187</v>
      </c>
      <c r="G1245" s="85" t="s">
        <v>3391</v>
      </c>
      <c r="H1245" s="85" t="s">
        <v>3392</v>
      </c>
      <c r="I1245" s="85" t="s">
        <v>256</v>
      </c>
    </row>
    <row r="1246" spans="1:9" ht="13.5" customHeight="1" x14ac:dyDescent="0.2">
      <c r="A1246" s="55">
        <f t="shared" si="19"/>
        <v>10804</v>
      </c>
      <c r="B1246" s="84">
        <v>108</v>
      </c>
      <c r="C1246" s="84">
        <v>1106123</v>
      </c>
      <c r="D1246" s="85" t="s">
        <v>92</v>
      </c>
      <c r="E1246" s="84">
        <v>4</v>
      </c>
      <c r="F1246" s="85" t="s">
        <v>191</v>
      </c>
      <c r="G1246" s="85" t="s">
        <v>3393</v>
      </c>
      <c r="H1246" s="85" t="s">
        <v>3394</v>
      </c>
      <c r="I1246" s="85" t="s">
        <v>3395</v>
      </c>
    </row>
    <row r="1247" spans="1:9" ht="13.5" customHeight="1" x14ac:dyDescent="0.2">
      <c r="A1247" s="55">
        <f t="shared" si="19"/>
        <v>10805</v>
      </c>
      <c r="B1247" s="84">
        <v>108</v>
      </c>
      <c r="C1247" s="84">
        <v>1106123</v>
      </c>
      <c r="D1247" s="85" t="s">
        <v>92</v>
      </c>
      <c r="E1247" s="84">
        <v>5</v>
      </c>
      <c r="F1247" s="85" t="s">
        <v>191</v>
      </c>
      <c r="G1247" s="85" t="s">
        <v>3396</v>
      </c>
      <c r="H1247" s="85" t="s">
        <v>3397</v>
      </c>
      <c r="I1247" s="85" t="s">
        <v>3398</v>
      </c>
    </row>
    <row r="1248" spans="1:9" ht="13.5" customHeight="1" x14ac:dyDescent="0.2">
      <c r="A1248" s="55">
        <f t="shared" si="19"/>
        <v>10806</v>
      </c>
      <c r="B1248" s="84">
        <v>108</v>
      </c>
      <c r="C1248" s="84">
        <v>1106123</v>
      </c>
      <c r="D1248" s="85" t="s">
        <v>92</v>
      </c>
      <c r="E1248" s="84">
        <v>6</v>
      </c>
      <c r="F1248" s="85" t="s">
        <v>191</v>
      </c>
      <c r="G1248" s="85" t="s">
        <v>3399</v>
      </c>
      <c r="H1248" s="85" t="s">
        <v>3400</v>
      </c>
      <c r="I1248" s="85" t="s">
        <v>3398</v>
      </c>
    </row>
    <row r="1249" spans="1:9" ht="13.5" customHeight="1" x14ac:dyDescent="0.2">
      <c r="A1249" s="55">
        <f t="shared" si="19"/>
        <v>10807</v>
      </c>
      <c r="B1249" s="84">
        <v>108</v>
      </c>
      <c r="C1249" s="84">
        <v>1106123</v>
      </c>
      <c r="D1249" s="85" t="s">
        <v>92</v>
      </c>
      <c r="E1249" s="84">
        <v>7</v>
      </c>
      <c r="F1249" s="85" t="s">
        <v>191</v>
      </c>
      <c r="G1249" s="85" t="s">
        <v>3401</v>
      </c>
      <c r="H1249" s="85" t="s">
        <v>3402</v>
      </c>
      <c r="I1249" s="85" t="s">
        <v>3403</v>
      </c>
    </row>
    <row r="1250" spans="1:9" ht="13.5" customHeight="1" x14ac:dyDescent="0.2">
      <c r="A1250" s="55">
        <f t="shared" si="19"/>
        <v>10808</v>
      </c>
      <c r="B1250" s="84">
        <v>108</v>
      </c>
      <c r="C1250" s="84">
        <v>1106123</v>
      </c>
      <c r="D1250" s="85" t="s">
        <v>92</v>
      </c>
      <c r="E1250" s="84">
        <v>8</v>
      </c>
      <c r="F1250" s="85" t="s">
        <v>191</v>
      </c>
      <c r="G1250" s="85" t="s">
        <v>3404</v>
      </c>
      <c r="H1250" s="85" t="s">
        <v>3405</v>
      </c>
      <c r="I1250" s="85" t="s">
        <v>3390</v>
      </c>
    </row>
    <row r="1251" spans="1:9" ht="13.5" customHeight="1" x14ac:dyDescent="0.2">
      <c r="A1251" s="55">
        <f t="shared" si="19"/>
        <v>10809</v>
      </c>
      <c r="B1251" s="84">
        <v>108</v>
      </c>
      <c r="C1251" s="84">
        <v>1106123</v>
      </c>
      <c r="D1251" s="85" t="s">
        <v>92</v>
      </c>
      <c r="E1251" s="84">
        <v>9</v>
      </c>
      <c r="F1251" s="85" t="s">
        <v>191</v>
      </c>
      <c r="G1251" s="85" t="s">
        <v>3406</v>
      </c>
      <c r="H1251" s="85" t="s">
        <v>3407</v>
      </c>
      <c r="I1251" s="85" t="s">
        <v>3408</v>
      </c>
    </row>
    <row r="1252" spans="1:9" ht="13.5" customHeight="1" x14ac:dyDescent="0.2">
      <c r="A1252" s="55">
        <f t="shared" si="19"/>
        <v>10810</v>
      </c>
      <c r="B1252" s="84">
        <v>108</v>
      </c>
      <c r="C1252" s="84">
        <v>1106123</v>
      </c>
      <c r="D1252" s="85" t="s">
        <v>92</v>
      </c>
      <c r="E1252" s="84">
        <v>10</v>
      </c>
      <c r="F1252" s="85" t="s">
        <v>191</v>
      </c>
      <c r="G1252" s="85" t="s">
        <v>3409</v>
      </c>
      <c r="H1252" s="85" t="s">
        <v>3410</v>
      </c>
      <c r="I1252" s="85" t="s">
        <v>1444</v>
      </c>
    </row>
    <row r="1253" spans="1:9" ht="13.5" customHeight="1" x14ac:dyDescent="0.2">
      <c r="A1253" s="55">
        <f t="shared" si="19"/>
        <v>10811</v>
      </c>
      <c r="B1253" s="84">
        <v>108</v>
      </c>
      <c r="C1253" s="84">
        <v>1106123</v>
      </c>
      <c r="D1253" s="85" t="s">
        <v>92</v>
      </c>
      <c r="E1253" s="84">
        <v>11</v>
      </c>
      <c r="F1253" s="85" t="s">
        <v>191</v>
      </c>
      <c r="G1253" s="85" t="s">
        <v>3411</v>
      </c>
      <c r="H1253" s="85" t="s">
        <v>3412</v>
      </c>
      <c r="I1253" s="85" t="s">
        <v>1444</v>
      </c>
    </row>
    <row r="1254" spans="1:9" ht="13.5" customHeight="1" x14ac:dyDescent="0.2">
      <c r="A1254" s="55">
        <f t="shared" si="19"/>
        <v>10812</v>
      </c>
      <c r="B1254" s="84">
        <v>108</v>
      </c>
      <c r="C1254" s="84">
        <v>1106123</v>
      </c>
      <c r="D1254" s="85" t="s">
        <v>92</v>
      </c>
      <c r="E1254" s="84">
        <v>12</v>
      </c>
      <c r="F1254" s="85" t="s">
        <v>207</v>
      </c>
      <c r="G1254" s="85" t="s">
        <v>3413</v>
      </c>
      <c r="H1254" s="85" t="s">
        <v>3414</v>
      </c>
      <c r="I1254" s="85" t="s">
        <v>519</v>
      </c>
    </row>
    <row r="1255" spans="1:9" ht="13.5" customHeight="1" x14ac:dyDescent="0.2">
      <c r="A1255" s="55">
        <f t="shared" si="19"/>
        <v>10813</v>
      </c>
      <c r="B1255" s="84">
        <v>108</v>
      </c>
      <c r="C1255" s="84">
        <v>1106123</v>
      </c>
      <c r="D1255" s="85" t="s">
        <v>92</v>
      </c>
      <c r="E1255" s="84">
        <v>13</v>
      </c>
      <c r="F1255" s="85" t="s">
        <v>197</v>
      </c>
      <c r="G1255" s="85" t="s">
        <v>3415</v>
      </c>
      <c r="H1255" s="85" t="s">
        <v>3416</v>
      </c>
      <c r="I1255" s="85" t="s">
        <v>1587</v>
      </c>
    </row>
    <row r="1256" spans="1:9" ht="13.5" customHeight="1" x14ac:dyDescent="0.2">
      <c r="A1256" s="55">
        <f t="shared" si="19"/>
        <v>10814</v>
      </c>
      <c r="B1256" s="84">
        <v>108</v>
      </c>
      <c r="C1256" s="84">
        <v>1106123</v>
      </c>
      <c r="D1256" s="85" t="s">
        <v>92</v>
      </c>
      <c r="E1256" s="84">
        <v>14</v>
      </c>
      <c r="F1256" s="85" t="s">
        <v>197</v>
      </c>
      <c r="G1256" s="85" t="s">
        <v>3417</v>
      </c>
      <c r="H1256" s="85" t="s">
        <v>3418</v>
      </c>
      <c r="I1256" s="85" t="s">
        <v>1587</v>
      </c>
    </row>
    <row r="1257" spans="1:9" ht="13.5" customHeight="1" x14ac:dyDescent="0.2">
      <c r="A1257" s="55">
        <f t="shared" si="19"/>
        <v>10815</v>
      </c>
      <c r="B1257" s="84">
        <v>108</v>
      </c>
      <c r="C1257" s="84">
        <v>1106123</v>
      </c>
      <c r="D1257" s="85" t="s">
        <v>92</v>
      </c>
      <c r="E1257" s="84">
        <v>15</v>
      </c>
      <c r="F1257" s="85" t="s">
        <v>197</v>
      </c>
      <c r="G1257" s="85" t="s">
        <v>3419</v>
      </c>
      <c r="H1257" s="85" t="s">
        <v>3420</v>
      </c>
      <c r="I1257" s="85" t="s">
        <v>3421</v>
      </c>
    </row>
    <row r="1258" spans="1:9" ht="13.5" customHeight="1" x14ac:dyDescent="0.2">
      <c r="A1258" s="55">
        <f t="shared" si="19"/>
        <v>10816</v>
      </c>
      <c r="B1258" s="84">
        <v>108</v>
      </c>
      <c r="C1258" s="84">
        <v>1106123</v>
      </c>
      <c r="D1258" s="85" t="s">
        <v>92</v>
      </c>
      <c r="E1258" s="84">
        <v>16</v>
      </c>
      <c r="F1258" s="85" t="s">
        <v>197</v>
      </c>
      <c r="G1258" s="85" t="s">
        <v>3422</v>
      </c>
      <c r="H1258" s="85" t="s">
        <v>3423</v>
      </c>
      <c r="I1258" s="85" t="s">
        <v>519</v>
      </c>
    </row>
    <row r="1259" spans="1:9" ht="13.5" customHeight="1" x14ac:dyDescent="0.2">
      <c r="A1259" s="55">
        <f t="shared" si="19"/>
        <v>10817</v>
      </c>
      <c r="B1259" s="84">
        <v>108</v>
      </c>
      <c r="C1259" s="84">
        <v>1106123</v>
      </c>
      <c r="D1259" s="85" t="s">
        <v>92</v>
      </c>
      <c r="E1259" s="84">
        <v>17</v>
      </c>
      <c r="F1259" s="85" t="s">
        <v>197</v>
      </c>
      <c r="G1259" s="85" t="s">
        <v>3424</v>
      </c>
      <c r="H1259" s="85" t="s">
        <v>3425</v>
      </c>
      <c r="I1259" s="85" t="s">
        <v>3426</v>
      </c>
    </row>
    <row r="1260" spans="1:9" ht="13.5" customHeight="1" x14ac:dyDescent="0.2">
      <c r="A1260" s="55">
        <f t="shared" si="19"/>
        <v>10901</v>
      </c>
      <c r="B1260" s="84">
        <v>109</v>
      </c>
      <c r="C1260" s="84">
        <v>1106033</v>
      </c>
      <c r="D1260" s="85" t="s">
        <v>71</v>
      </c>
      <c r="E1260" s="84">
        <v>1</v>
      </c>
      <c r="F1260" s="85" t="s">
        <v>187</v>
      </c>
      <c r="G1260" s="85" t="s">
        <v>188</v>
      </c>
      <c r="H1260" s="85" t="s">
        <v>3427</v>
      </c>
      <c r="I1260" s="85" t="s">
        <v>3428</v>
      </c>
    </row>
    <row r="1261" spans="1:9" ht="13.5" customHeight="1" x14ac:dyDescent="0.2">
      <c r="A1261" s="55">
        <f t="shared" si="19"/>
        <v>10902</v>
      </c>
      <c r="B1261" s="84">
        <v>109</v>
      </c>
      <c r="C1261" s="84">
        <v>1106033</v>
      </c>
      <c r="D1261" s="85" t="s">
        <v>71</v>
      </c>
      <c r="E1261" s="84">
        <v>2</v>
      </c>
      <c r="F1261" s="85" t="s">
        <v>191</v>
      </c>
      <c r="G1261" s="85" t="s">
        <v>3429</v>
      </c>
      <c r="H1261" s="85" t="s">
        <v>3430</v>
      </c>
      <c r="I1261" s="85" t="s">
        <v>3431</v>
      </c>
    </row>
    <row r="1262" spans="1:9" ht="13.5" customHeight="1" x14ac:dyDescent="0.2">
      <c r="A1262" s="55">
        <f t="shared" si="19"/>
        <v>10903</v>
      </c>
      <c r="B1262" s="84">
        <v>109</v>
      </c>
      <c r="C1262" s="84">
        <v>1106033</v>
      </c>
      <c r="D1262" s="85" t="s">
        <v>71</v>
      </c>
      <c r="E1262" s="84">
        <v>3</v>
      </c>
      <c r="F1262" s="85" t="s">
        <v>191</v>
      </c>
      <c r="G1262" s="85" t="s">
        <v>3432</v>
      </c>
      <c r="H1262" s="85" t="s">
        <v>3433</v>
      </c>
      <c r="I1262" s="85" t="s">
        <v>3434</v>
      </c>
    </row>
    <row r="1263" spans="1:9" ht="13.5" customHeight="1" x14ac:dyDescent="0.2">
      <c r="A1263" s="55">
        <f t="shared" si="19"/>
        <v>10904</v>
      </c>
      <c r="B1263" s="84">
        <v>109</v>
      </c>
      <c r="C1263" s="84">
        <v>1106033</v>
      </c>
      <c r="D1263" s="85" t="s">
        <v>71</v>
      </c>
      <c r="E1263" s="84">
        <v>4</v>
      </c>
      <c r="F1263" s="85" t="s">
        <v>191</v>
      </c>
      <c r="G1263" s="85" t="s">
        <v>3435</v>
      </c>
      <c r="H1263" s="85" t="s">
        <v>3436</v>
      </c>
      <c r="I1263" s="85" t="s">
        <v>3437</v>
      </c>
    </row>
    <row r="1264" spans="1:9" ht="13.5" customHeight="1" x14ac:dyDescent="0.2">
      <c r="A1264" s="55">
        <f t="shared" si="19"/>
        <v>10905</v>
      </c>
      <c r="B1264" s="84">
        <v>109</v>
      </c>
      <c r="C1264" s="84">
        <v>1106033</v>
      </c>
      <c r="D1264" s="85" t="s">
        <v>71</v>
      </c>
      <c r="E1264" s="84">
        <v>5</v>
      </c>
      <c r="F1264" s="85" t="s">
        <v>191</v>
      </c>
      <c r="G1264" s="85" t="s">
        <v>3435</v>
      </c>
      <c r="H1264" s="85" t="s">
        <v>3436</v>
      </c>
      <c r="I1264" s="85" t="s">
        <v>3438</v>
      </c>
    </row>
    <row r="1265" spans="1:9" ht="13.5" customHeight="1" x14ac:dyDescent="0.2">
      <c r="A1265" s="55">
        <f t="shared" si="19"/>
        <v>10906</v>
      </c>
      <c r="B1265" s="84">
        <v>109</v>
      </c>
      <c r="C1265" s="84">
        <v>1106033</v>
      </c>
      <c r="D1265" s="85" t="s">
        <v>71</v>
      </c>
      <c r="E1265" s="84">
        <v>6</v>
      </c>
      <c r="F1265" s="85" t="s">
        <v>191</v>
      </c>
      <c r="G1265" s="85" t="s">
        <v>3439</v>
      </c>
      <c r="H1265" s="85" t="s">
        <v>3440</v>
      </c>
      <c r="I1265" s="85" t="s">
        <v>3441</v>
      </c>
    </row>
    <row r="1266" spans="1:9" ht="13.5" customHeight="1" x14ac:dyDescent="0.2">
      <c r="A1266" s="55">
        <f t="shared" si="19"/>
        <v>10907</v>
      </c>
      <c r="B1266" s="84">
        <v>109</v>
      </c>
      <c r="C1266" s="84">
        <v>1106033</v>
      </c>
      <c r="D1266" s="85" t="s">
        <v>71</v>
      </c>
      <c r="E1266" s="84">
        <v>7</v>
      </c>
      <c r="F1266" s="85" t="s">
        <v>191</v>
      </c>
      <c r="G1266" s="85" t="s">
        <v>3442</v>
      </c>
      <c r="H1266" s="85" t="s">
        <v>3440</v>
      </c>
      <c r="I1266" s="85" t="s">
        <v>3443</v>
      </c>
    </row>
    <row r="1267" spans="1:9" ht="13.5" customHeight="1" x14ac:dyDescent="0.2">
      <c r="A1267" s="55">
        <f t="shared" si="19"/>
        <v>10908</v>
      </c>
      <c r="B1267" s="84">
        <v>109</v>
      </c>
      <c r="C1267" s="84">
        <v>1106033</v>
      </c>
      <c r="D1267" s="85" t="s">
        <v>71</v>
      </c>
      <c r="E1267" s="84">
        <v>8</v>
      </c>
      <c r="F1267" s="85" t="s">
        <v>191</v>
      </c>
      <c r="G1267" s="85" t="s">
        <v>3444</v>
      </c>
      <c r="H1267" s="85" t="s">
        <v>3445</v>
      </c>
      <c r="I1267" s="85" t="s">
        <v>3446</v>
      </c>
    </row>
    <row r="1268" spans="1:9" ht="13.5" customHeight="1" x14ac:dyDescent="0.2">
      <c r="A1268" s="55">
        <f t="shared" si="19"/>
        <v>10909</v>
      </c>
      <c r="B1268" s="84">
        <v>109</v>
      </c>
      <c r="C1268" s="84">
        <v>1106033</v>
      </c>
      <c r="D1268" s="85" t="s">
        <v>71</v>
      </c>
      <c r="E1268" s="84">
        <v>9</v>
      </c>
      <c r="F1268" s="85" t="s">
        <v>207</v>
      </c>
      <c r="G1268" s="85" t="s">
        <v>3447</v>
      </c>
      <c r="H1268" s="85" t="s">
        <v>3448</v>
      </c>
      <c r="I1268" s="85" t="s">
        <v>3449</v>
      </c>
    </row>
    <row r="1269" spans="1:9" ht="13.5" customHeight="1" x14ac:dyDescent="0.2">
      <c r="A1269" s="55">
        <f t="shared" si="19"/>
        <v>10910</v>
      </c>
      <c r="B1269" s="84">
        <v>109</v>
      </c>
      <c r="C1269" s="84">
        <v>1106033</v>
      </c>
      <c r="D1269" s="85" t="s">
        <v>71</v>
      </c>
      <c r="E1269" s="84">
        <v>10</v>
      </c>
      <c r="F1269" s="85" t="s">
        <v>207</v>
      </c>
      <c r="G1269" s="85" t="s">
        <v>3450</v>
      </c>
      <c r="H1269" s="85" t="s">
        <v>3451</v>
      </c>
      <c r="I1269" s="85" t="s">
        <v>3452</v>
      </c>
    </row>
    <row r="1270" spans="1:9" ht="13.5" customHeight="1" x14ac:dyDescent="0.2">
      <c r="A1270" s="55">
        <f t="shared" si="19"/>
        <v>10911</v>
      </c>
      <c r="B1270" s="84">
        <v>109</v>
      </c>
      <c r="C1270" s="84">
        <v>1106033</v>
      </c>
      <c r="D1270" s="85" t="s">
        <v>71</v>
      </c>
      <c r="E1270" s="84">
        <v>11</v>
      </c>
      <c r="F1270" s="85" t="s">
        <v>207</v>
      </c>
      <c r="G1270" s="85" t="s">
        <v>685</v>
      </c>
      <c r="H1270" s="85" t="s">
        <v>3453</v>
      </c>
      <c r="I1270" s="85" t="s">
        <v>3454</v>
      </c>
    </row>
    <row r="1271" spans="1:9" ht="13.5" customHeight="1" x14ac:dyDescent="0.2">
      <c r="A1271" s="55">
        <f t="shared" si="19"/>
        <v>10912</v>
      </c>
      <c r="B1271" s="84">
        <v>109</v>
      </c>
      <c r="C1271" s="84">
        <v>1106033</v>
      </c>
      <c r="D1271" s="85" t="s">
        <v>71</v>
      </c>
      <c r="E1271" s="84">
        <v>12</v>
      </c>
      <c r="F1271" s="85" t="s">
        <v>207</v>
      </c>
      <c r="G1271" s="85" t="s">
        <v>3455</v>
      </c>
      <c r="H1271" s="85" t="s">
        <v>3456</v>
      </c>
      <c r="I1271" s="85" t="s">
        <v>3457</v>
      </c>
    </row>
    <row r="1272" spans="1:9" ht="13.5" customHeight="1" x14ac:dyDescent="0.2">
      <c r="A1272" s="55">
        <f t="shared" si="19"/>
        <v>10913</v>
      </c>
      <c r="B1272" s="84">
        <v>109</v>
      </c>
      <c r="C1272" s="84">
        <v>1106033</v>
      </c>
      <c r="D1272" s="85" t="s">
        <v>71</v>
      </c>
      <c r="E1272" s="84">
        <v>13</v>
      </c>
      <c r="F1272" s="85" t="s">
        <v>197</v>
      </c>
      <c r="G1272" s="85" t="s">
        <v>3450</v>
      </c>
      <c r="H1272" s="85" t="s">
        <v>3451</v>
      </c>
      <c r="I1272" s="85" t="s">
        <v>3452</v>
      </c>
    </row>
    <row r="1273" spans="1:9" ht="13.5" customHeight="1" x14ac:dyDescent="0.2">
      <c r="A1273" s="55">
        <f t="shared" si="19"/>
        <v>10914</v>
      </c>
      <c r="B1273" s="84">
        <v>109</v>
      </c>
      <c r="C1273" s="84">
        <v>1106033</v>
      </c>
      <c r="D1273" s="85" t="s">
        <v>71</v>
      </c>
      <c r="E1273" s="84">
        <v>14</v>
      </c>
      <c r="F1273" s="85" t="s">
        <v>187</v>
      </c>
      <c r="G1273" s="85" t="s">
        <v>3458</v>
      </c>
      <c r="H1273" s="85" t="s">
        <v>3459</v>
      </c>
      <c r="I1273" s="85" t="s">
        <v>519</v>
      </c>
    </row>
    <row r="1274" spans="1:9" ht="13.5" customHeight="1" x14ac:dyDescent="0.2">
      <c r="A1274" s="55">
        <f t="shared" si="19"/>
        <v>10915</v>
      </c>
      <c r="B1274" s="84">
        <v>109</v>
      </c>
      <c r="C1274" s="84">
        <v>1106033</v>
      </c>
      <c r="D1274" s="85" t="s">
        <v>71</v>
      </c>
      <c r="E1274" s="84">
        <v>15</v>
      </c>
      <c r="F1274" s="85" t="s">
        <v>187</v>
      </c>
      <c r="G1274" s="85" t="s">
        <v>456</v>
      </c>
      <c r="H1274" s="85" t="s">
        <v>3460</v>
      </c>
      <c r="I1274" s="85" t="s">
        <v>3461</v>
      </c>
    </row>
    <row r="1275" spans="1:9" ht="13.5" customHeight="1" x14ac:dyDescent="0.2">
      <c r="A1275" s="55">
        <f t="shared" si="19"/>
        <v>11001</v>
      </c>
      <c r="B1275" s="84">
        <v>110</v>
      </c>
      <c r="C1275" s="84">
        <v>1106304</v>
      </c>
      <c r="D1275" s="85" t="s">
        <v>94</v>
      </c>
      <c r="E1275" s="84">
        <v>1</v>
      </c>
      <c r="F1275" s="85" t="s">
        <v>187</v>
      </c>
      <c r="G1275" s="85" t="s">
        <v>188</v>
      </c>
      <c r="H1275" s="85" t="s">
        <v>3462</v>
      </c>
      <c r="I1275" s="85" t="s">
        <v>3463</v>
      </c>
    </row>
    <row r="1276" spans="1:9" ht="13.5" customHeight="1" x14ac:dyDescent="0.2">
      <c r="A1276" s="55">
        <f t="shared" si="19"/>
        <v>11002</v>
      </c>
      <c r="B1276" s="84">
        <v>110</v>
      </c>
      <c r="C1276" s="84">
        <v>1106304</v>
      </c>
      <c r="D1276" s="85" t="s">
        <v>94</v>
      </c>
      <c r="E1276" s="84">
        <v>2</v>
      </c>
      <c r="F1276" s="85" t="s">
        <v>191</v>
      </c>
      <c r="G1276" s="85" t="s">
        <v>456</v>
      </c>
      <c r="H1276" s="85" t="s">
        <v>3464</v>
      </c>
      <c r="I1276" s="85" t="s">
        <v>3465</v>
      </c>
    </row>
    <row r="1277" spans="1:9" ht="13.5" customHeight="1" x14ac:dyDescent="0.2">
      <c r="A1277" s="55">
        <f t="shared" si="19"/>
        <v>11003</v>
      </c>
      <c r="B1277" s="84">
        <v>110</v>
      </c>
      <c r="C1277" s="84">
        <v>1106304</v>
      </c>
      <c r="D1277" s="85" t="s">
        <v>94</v>
      </c>
      <c r="E1277" s="84">
        <v>3</v>
      </c>
      <c r="F1277" s="85" t="s">
        <v>207</v>
      </c>
      <c r="G1277" s="85" t="s">
        <v>629</v>
      </c>
      <c r="H1277" s="85" t="s">
        <v>3466</v>
      </c>
      <c r="I1277" s="85" t="s">
        <v>3467</v>
      </c>
    </row>
    <row r="1278" spans="1:9" ht="13.5" customHeight="1" x14ac:dyDescent="0.2">
      <c r="A1278" s="55">
        <f t="shared" si="19"/>
        <v>11004</v>
      </c>
      <c r="B1278" s="84">
        <v>110</v>
      </c>
      <c r="C1278" s="84">
        <v>1106304</v>
      </c>
      <c r="D1278" s="85" t="s">
        <v>94</v>
      </c>
      <c r="E1278" s="84">
        <v>4</v>
      </c>
      <c r="F1278" s="85" t="s">
        <v>207</v>
      </c>
      <c r="G1278" s="85" t="s">
        <v>3468</v>
      </c>
      <c r="H1278" s="85" t="s">
        <v>3469</v>
      </c>
      <c r="I1278" s="85" t="s">
        <v>3470</v>
      </c>
    </row>
    <row r="1279" spans="1:9" ht="13.5" customHeight="1" x14ac:dyDescent="0.2">
      <c r="A1279" s="55">
        <f t="shared" si="19"/>
        <v>11005</v>
      </c>
      <c r="B1279" s="84">
        <v>110</v>
      </c>
      <c r="C1279" s="84">
        <v>1106304</v>
      </c>
      <c r="D1279" s="85" t="s">
        <v>94</v>
      </c>
      <c r="E1279" s="84">
        <v>5</v>
      </c>
      <c r="F1279" s="85" t="s">
        <v>207</v>
      </c>
      <c r="G1279" s="85" t="s">
        <v>3471</v>
      </c>
      <c r="H1279" s="85" t="s">
        <v>3472</v>
      </c>
      <c r="I1279" s="85" t="s">
        <v>3473</v>
      </c>
    </row>
    <row r="1280" spans="1:9" ht="13.5" customHeight="1" x14ac:dyDescent="0.2">
      <c r="A1280" s="55">
        <f t="shared" si="19"/>
        <v>11006</v>
      </c>
      <c r="B1280" s="84">
        <v>110</v>
      </c>
      <c r="C1280" s="84">
        <v>1106304</v>
      </c>
      <c r="D1280" s="85" t="s">
        <v>94</v>
      </c>
      <c r="E1280" s="84">
        <v>6</v>
      </c>
      <c r="F1280" s="85" t="s">
        <v>191</v>
      </c>
      <c r="G1280" s="85" t="s">
        <v>3474</v>
      </c>
      <c r="H1280" s="85" t="s">
        <v>3475</v>
      </c>
      <c r="I1280" s="85" t="s">
        <v>3470</v>
      </c>
    </row>
    <row r="1281" spans="1:9" ht="13.5" customHeight="1" x14ac:dyDescent="0.2">
      <c r="A1281" s="55">
        <f t="shared" si="19"/>
        <v>11007</v>
      </c>
      <c r="B1281" s="84">
        <v>110</v>
      </c>
      <c r="C1281" s="84">
        <v>1106304</v>
      </c>
      <c r="D1281" s="85" t="s">
        <v>94</v>
      </c>
      <c r="E1281" s="84">
        <v>7</v>
      </c>
      <c r="F1281" s="85" t="s">
        <v>191</v>
      </c>
      <c r="G1281" s="85" t="s">
        <v>3476</v>
      </c>
      <c r="H1281" s="85" t="s">
        <v>3477</v>
      </c>
      <c r="I1281" s="85" t="s">
        <v>3478</v>
      </c>
    </row>
    <row r="1282" spans="1:9" ht="13.5" customHeight="1" x14ac:dyDescent="0.2">
      <c r="A1282" s="55">
        <f t="shared" si="19"/>
        <v>11008</v>
      </c>
      <c r="B1282" s="84">
        <v>110</v>
      </c>
      <c r="C1282" s="84">
        <v>1106304</v>
      </c>
      <c r="D1282" s="85" t="s">
        <v>94</v>
      </c>
      <c r="E1282" s="84">
        <v>8</v>
      </c>
      <c r="F1282" s="85" t="s">
        <v>187</v>
      </c>
      <c r="G1282" s="85" t="s">
        <v>3476</v>
      </c>
      <c r="H1282" s="85" t="s">
        <v>3479</v>
      </c>
      <c r="I1282" s="85" t="s">
        <v>3480</v>
      </c>
    </row>
    <row r="1283" spans="1:9" ht="13.5" customHeight="1" x14ac:dyDescent="0.2">
      <c r="A1283" s="55">
        <f t="shared" si="19"/>
        <v>11009</v>
      </c>
      <c r="B1283" s="84">
        <v>110</v>
      </c>
      <c r="C1283" s="84">
        <v>1106304</v>
      </c>
      <c r="D1283" s="85" t="s">
        <v>94</v>
      </c>
      <c r="E1283" s="84">
        <v>9</v>
      </c>
      <c r="F1283" s="85" t="s">
        <v>207</v>
      </c>
      <c r="G1283" s="85" t="s">
        <v>3476</v>
      </c>
      <c r="H1283" s="85" t="s">
        <v>3481</v>
      </c>
      <c r="I1283" s="85" t="s">
        <v>936</v>
      </c>
    </row>
    <row r="1284" spans="1:9" ht="13.5" customHeight="1" x14ac:dyDescent="0.2">
      <c r="A1284" s="55">
        <f t="shared" ref="A1284:A1347" si="20">B1284*100+E1284</f>
        <v>11010</v>
      </c>
      <c r="B1284" s="84">
        <v>110</v>
      </c>
      <c r="C1284" s="84">
        <v>1106304</v>
      </c>
      <c r="D1284" s="85" t="s">
        <v>94</v>
      </c>
      <c r="E1284" s="84">
        <v>10</v>
      </c>
      <c r="F1284" s="85" t="s">
        <v>191</v>
      </c>
      <c r="G1284" s="85" t="s">
        <v>3476</v>
      </c>
      <c r="H1284" s="85" t="s">
        <v>3482</v>
      </c>
      <c r="I1284" s="85" t="s">
        <v>3480</v>
      </c>
    </row>
    <row r="1285" spans="1:9" ht="13.5" customHeight="1" x14ac:dyDescent="0.2">
      <c r="A1285" s="55">
        <f t="shared" si="20"/>
        <v>11011</v>
      </c>
      <c r="B1285" s="84">
        <v>110</v>
      </c>
      <c r="C1285" s="84">
        <v>1106304</v>
      </c>
      <c r="D1285" s="85" t="s">
        <v>94</v>
      </c>
      <c r="E1285" s="84">
        <v>11</v>
      </c>
      <c r="F1285" s="85" t="s">
        <v>197</v>
      </c>
      <c r="G1285" s="85" t="s">
        <v>3483</v>
      </c>
      <c r="H1285" s="85" t="s">
        <v>3484</v>
      </c>
      <c r="I1285" s="85" t="s">
        <v>3485</v>
      </c>
    </row>
    <row r="1286" spans="1:9" ht="13.5" customHeight="1" x14ac:dyDescent="0.2">
      <c r="A1286" s="55">
        <f t="shared" si="20"/>
        <v>11101</v>
      </c>
      <c r="B1286" s="84">
        <v>111</v>
      </c>
      <c r="C1286" s="84">
        <v>1106946</v>
      </c>
      <c r="D1286" s="85" t="s">
        <v>86</v>
      </c>
      <c r="E1286" s="84">
        <v>1</v>
      </c>
      <c r="F1286" s="85" t="s">
        <v>187</v>
      </c>
      <c r="G1286" s="85" t="s">
        <v>188</v>
      </c>
      <c r="H1286" s="85" t="s">
        <v>3486</v>
      </c>
      <c r="I1286" s="85" t="s">
        <v>519</v>
      </c>
    </row>
    <row r="1287" spans="1:9" ht="13.5" customHeight="1" x14ac:dyDescent="0.2">
      <c r="A1287" s="55">
        <f t="shared" si="20"/>
        <v>11102</v>
      </c>
      <c r="B1287" s="84">
        <v>111</v>
      </c>
      <c r="C1287" s="84">
        <v>1106946</v>
      </c>
      <c r="D1287" s="85" t="s">
        <v>86</v>
      </c>
      <c r="E1287" s="84">
        <v>2</v>
      </c>
      <c r="F1287" s="85" t="s">
        <v>187</v>
      </c>
      <c r="G1287" s="85" t="s">
        <v>3487</v>
      </c>
      <c r="H1287" s="85" t="s">
        <v>3488</v>
      </c>
      <c r="I1287" s="85" t="s">
        <v>3489</v>
      </c>
    </row>
    <row r="1288" spans="1:9" ht="13.5" customHeight="1" x14ac:dyDescent="0.2">
      <c r="A1288" s="55">
        <f t="shared" si="20"/>
        <v>11103</v>
      </c>
      <c r="B1288" s="84">
        <v>111</v>
      </c>
      <c r="C1288" s="84">
        <v>1106946</v>
      </c>
      <c r="D1288" s="85" t="s">
        <v>86</v>
      </c>
      <c r="E1288" s="84">
        <v>3</v>
      </c>
      <c r="F1288" s="85" t="s">
        <v>187</v>
      </c>
      <c r="G1288" s="85" t="s">
        <v>3490</v>
      </c>
      <c r="H1288" s="85" t="s">
        <v>3491</v>
      </c>
      <c r="I1288" s="85" t="s">
        <v>3492</v>
      </c>
    </row>
    <row r="1289" spans="1:9" ht="13.5" customHeight="1" x14ac:dyDescent="0.2">
      <c r="A1289" s="55">
        <f t="shared" si="20"/>
        <v>11104</v>
      </c>
      <c r="B1289" s="84">
        <v>111</v>
      </c>
      <c r="C1289" s="84">
        <v>1106946</v>
      </c>
      <c r="D1289" s="85" t="s">
        <v>86</v>
      </c>
      <c r="E1289" s="84">
        <v>4</v>
      </c>
      <c r="F1289" s="85" t="s">
        <v>191</v>
      </c>
      <c r="G1289" s="85" t="s">
        <v>3493</v>
      </c>
      <c r="H1289" s="85" t="s">
        <v>3494</v>
      </c>
      <c r="I1289" s="85" t="s">
        <v>3495</v>
      </c>
    </row>
    <row r="1290" spans="1:9" ht="13.5" customHeight="1" x14ac:dyDescent="0.2">
      <c r="A1290" s="55">
        <f t="shared" si="20"/>
        <v>11105</v>
      </c>
      <c r="B1290" s="84">
        <v>111</v>
      </c>
      <c r="C1290" s="84">
        <v>1106946</v>
      </c>
      <c r="D1290" s="85" t="s">
        <v>86</v>
      </c>
      <c r="E1290" s="84">
        <v>5</v>
      </c>
      <c r="F1290" s="85" t="s">
        <v>377</v>
      </c>
      <c r="G1290" s="85" t="s">
        <v>3496</v>
      </c>
      <c r="H1290" s="85" t="s">
        <v>3497</v>
      </c>
      <c r="I1290" s="85" t="s">
        <v>3498</v>
      </c>
    </row>
    <row r="1291" spans="1:9" ht="13.5" customHeight="1" x14ac:dyDescent="0.2">
      <c r="A1291" s="55">
        <f t="shared" si="20"/>
        <v>11106</v>
      </c>
      <c r="B1291" s="84">
        <v>111</v>
      </c>
      <c r="C1291" s="84">
        <v>1106946</v>
      </c>
      <c r="D1291" s="85" t="s">
        <v>86</v>
      </c>
      <c r="E1291" s="84">
        <v>6</v>
      </c>
      <c r="F1291" s="85" t="s">
        <v>191</v>
      </c>
      <c r="G1291" s="85" t="s">
        <v>3499</v>
      </c>
      <c r="H1291" s="85" t="s">
        <v>3500</v>
      </c>
      <c r="I1291" s="85" t="s">
        <v>3501</v>
      </c>
    </row>
    <row r="1292" spans="1:9" ht="13.5" customHeight="1" x14ac:dyDescent="0.2">
      <c r="A1292" s="55">
        <f t="shared" si="20"/>
        <v>11107</v>
      </c>
      <c r="B1292" s="84">
        <v>111</v>
      </c>
      <c r="C1292" s="84">
        <v>1106946</v>
      </c>
      <c r="D1292" s="85" t="s">
        <v>86</v>
      </c>
      <c r="E1292" s="84">
        <v>7</v>
      </c>
      <c r="F1292" s="85" t="s">
        <v>207</v>
      </c>
      <c r="G1292" s="85" t="s">
        <v>456</v>
      </c>
      <c r="H1292" s="85" t="s">
        <v>3502</v>
      </c>
      <c r="I1292" s="85" t="s">
        <v>3503</v>
      </c>
    </row>
    <row r="1293" spans="1:9" ht="13.5" customHeight="1" x14ac:dyDescent="0.2">
      <c r="A1293" s="55">
        <f t="shared" si="20"/>
        <v>11108</v>
      </c>
      <c r="B1293" s="84">
        <v>111</v>
      </c>
      <c r="C1293" s="84">
        <v>1106946</v>
      </c>
      <c r="D1293" s="85" t="s">
        <v>86</v>
      </c>
      <c r="E1293" s="84">
        <v>8</v>
      </c>
      <c r="F1293" s="85" t="s">
        <v>191</v>
      </c>
      <c r="G1293" s="85" t="s">
        <v>3504</v>
      </c>
      <c r="H1293" s="85" t="s">
        <v>3505</v>
      </c>
      <c r="I1293" s="85" t="s">
        <v>3506</v>
      </c>
    </row>
    <row r="1294" spans="1:9" ht="13.5" customHeight="1" x14ac:dyDescent="0.2">
      <c r="A1294" s="55">
        <f t="shared" si="20"/>
        <v>11109</v>
      </c>
      <c r="B1294" s="84">
        <v>111</v>
      </c>
      <c r="C1294" s="84">
        <v>1106946</v>
      </c>
      <c r="D1294" s="85" t="s">
        <v>86</v>
      </c>
      <c r="E1294" s="84">
        <v>9</v>
      </c>
      <c r="F1294" s="85" t="s">
        <v>191</v>
      </c>
      <c r="G1294" s="85" t="s">
        <v>2171</v>
      </c>
      <c r="H1294" s="85" t="s">
        <v>3507</v>
      </c>
      <c r="I1294" s="85" t="s">
        <v>3508</v>
      </c>
    </row>
    <row r="1295" spans="1:9" ht="13.5" customHeight="1" x14ac:dyDescent="0.2">
      <c r="A1295" s="55">
        <f t="shared" si="20"/>
        <v>11110</v>
      </c>
      <c r="B1295" s="84">
        <v>111</v>
      </c>
      <c r="C1295" s="84">
        <v>1106946</v>
      </c>
      <c r="D1295" s="85" t="s">
        <v>86</v>
      </c>
      <c r="E1295" s="84">
        <v>10</v>
      </c>
      <c r="F1295" s="85" t="s">
        <v>191</v>
      </c>
      <c r="G1295" s="85" t="s">
        <v>3509</v>
      </c>
      <c r="H1295" s="85" t="s">
        <v>3510</v>
      </c>
      <c r="I1295" s="85" t="s">
        <v>3511</v>
      </c>
    </row>
    <row r="1296" spans="1:9" ht="13.5" customHeight="1" x14ac:dyDescent="0.2">
      <c r="A1296" s="55">
        <f t="shared" si="20"/>
        <v>11111</v>
      </c>
      <c r="B1296" s="84">
        <v>111</v>
      </c>
      <c r="C1296" s="84">
        <v>1106946</v>
      </c>
      <c r="D1296" s="85" t="s">
        <v>86</v>
      </c>
      <c r="E1296" s="84">
        <v>11</v>
      </c>
      <c r="F1296" s="85" t="s">
        <v>207</v>
      </c>
      <c r="G1296" s="85" t="s">
        <v>3512</v>
      </c>
      <c r="H1296" s="85" t="s">
        <v>3513</v>
      </c>
      <c r="I1296" s="85" t="s">
        <v>2621</v>
      </c>
    </row>
    <row r="1297" spans="1:9" ht="13.5" customHeight="1" x14ac:dyDescent="0.2">
      <c r="A1297" s="55">
        <f t="shared" si="20"/>
        <v>11112</v>
      </c>
      <c r="B1297" s="84">
        <v>111</v>
      </c>
      <c r="C1297" s="84">
        <v>1106946</v>
      </c>
      <c r="D1297" s="85" t="s">
        <v>86</v>
      </c>
      <c r="E1297" s="84">
        <v>12</v>
      </c>
      <c r="F1297" s="85" t="s">
        <v>207</v>
      </c>
      <c r="G1297" s="85" t="s">
        <v>3514</v>
      </c>
      <c r="H1297" s="85" t="s">
        <v>3515</v>
      </c>
      <c r="I1297" s="85" t="s">
        <v>3516</v>
      </c>
    </row>
    <row r="1298" spans="1:9" ht="13.5" customHeight="1" x14ac:dyDescent="0.2">
      <c r="A1298" s="55">
        <f t="shared" si="20"/>
        <v>11113</v>
      </c>
      <c r="B1298" s="84">
        <v>111</v>
      </c>
      <c r="C1298" s="84">
        <v>1106946</v>
      </c>
      <c r="D1298" s="85" t="s">
        <v>86</v>
      </c>
      <c r="E1298" s="84">
        <v>13</v>
      </c>
      <c r="F1298" s="85" t="s">
        <v>197</v>
      </c>
      <c r="G1298" s="85" t="s">
        <v>3517</v>
      </c>
      <c r="H1298" s="85" t="s">
        <v>3518</v>
      </c>
      <c r="I1298" s="85" t="s">
        <v>3519</v>
      </c>
    </row>
    <row r="1299" spans="1:9" ht="13.5" customHeight="1" x14ac:dyDescent="0.2">
      <c r="A1299" s="55">
        <f t="shared" si="20"/>
        <v>11114</v>
      </c>
      <c r="B1299" s="84">
        <v>111</v>
      </c>
      <c r="C1299" s="84">
        <v>1106946</v>
      </c>
      <c r="D1299" s="85" t="s">
        <v>86</v>
      </c>
      <c r="E1299" s="84">
        <v>14</v>
      </c>
      <c r="F1299" s="85" t="s">
        <v>197</v>
      </c>
      <c r="G1299" s="85" t="s">
        <v>3520</v>
      </c>
      <c r="H1299" s="85" t="s">
        <v>3521</v>
      </c>
      <c r="I1299" s="85" t="s">
        <v>519</v>
      </c>
    </row>
    <row r="1300" spans="1:9" ht="13.5" customHeight="1" x14ac:dyDescent="0.2">
      <c r="A1300" s="55">
        <f t="shared" si="20"/>
        <v>11201</v>
      </c>
      <c r="B1300" s="84">
        <v>112</v>
      </c>
      <c r="C1300" s="84">
        <v>1115353</v>
      </c>
      <c r="D1300" s="85" t="s">
        <v>163</v>
      </c>
      <c r="E1300" s="84">
        <v>1</v>
      </c>
      <c r="F1300" s="85" t="s">
        <v>187</v>
      </c>
      <c r="G1300" s="85" t="s">
        <v>188</v>
      </c>
      <c r="H1300" s="85" t="s">
        <v>3522</v>
      </c>
      <c r="I1300" s="85" t="s">
        <v>3523</v>
      </c>
    </row>
    <row r="1301" spans="1:9" ht="13.5" customHeight="1" x14ac:dyDescent="0.2">
      <c r="A1301" s="55">
        <f t="shared" si="20"/>
        <v>11202</v>
      </c>
      <c r="B1301" s="84">
        <v>112</v>
      </c>
      <c r="C1301" s="84">
        <v>1115353</v>
      </c>
      <c r="D1301" s="85" t="s">
        <v>163</v>
      </c>
      <c r="E1301" s="84">
        <v>2</v>
      </c>
      <c r="F1301" s="85" t="s">
        <v>191</v>
      </c>
      <c r="G1301" s="85" t="s">
        <v>3524</v>
      </c>
      <c r="H1301" s="85" t="s">
        <v>3525</v>
      </c>
      <c r="I1301" s="85" t="s">
        <v>3526</v>
      </c>
    </row>
    <row r="1302" spans="1:9" ht="13.5" customHeight="1" x14ac:dyDescent="0.2">
      <c r="A1302" s="55">
        <f t="shared" si="20"/>
        <v>11203</v>
      </c>
      <c r="B1302" s="84">
        <v>112</v>
      </c>
      <c r="C1302" s="84">
        <v>1115353</v>
      </c>
      <c r="D1302" s="85" t="s">
        <v>163</v>
      </c>
      <c r="E1302" s="84">
        <v>3</v>
      </c>
      <c r="F1302" s="85" t="s">
        <v>191</v>
      </c>
      <c r="G1302" s="85" t="s">
        <v>3527</v>
      </c>
      <c r="H1302" s="85" t="s">
        <v>3528</v>
      </c>
      <c r="I1302" s="85" t="s">
        <v>3529</v>
      </c>
    </row>
    <row r="1303" spans="1:9" ht="13.5" customHeight="1" x14ac:dyDescent="0.2">
      <c r="A1303" s="55">
        <f t="shared" si="20"/>
        <v>11204</v>
      </c>
      <c r="B1303" s="84">
        <v>112</v>
      </c>
      <c r="C1303" s="84">
        <v>1115353</v>
      </c>
      <c r="D1303" s="85" t="s">
        <v>163</v>
      </c>
      <c r="E1303" s="84">
        <v>4</v>
      </c>
      <c r="F1303" s="85" t="s">
        <v>3530</v>
      </c>
      <c r="G1303" s="85" t="s">
        <v>1933</v>
      </c>
      <c r="H1303" s="85" t="s">
        <v>3531</v>
      </c>
      <c r="I1303" s="85" t="s">
        <v>3532</v>
      </c>
    </row>
    <row r="1304" spans="1:9" ht="13.5" customHeight="1" x14ac:dyDescent="0.2">
      <c r="A1304" s="55">
        <f t="shared" si="20"/>
        <v>11205</v>
      </c>
      <c r="B1304" s="84">
        <v>112</v>
      </c>
      <c r="C1304" s="84">
        <v>1115353</v>
      </c>
      <c r="D1304" s="85" t="s">
        <v>163</v>
      </c>
      <c r="E1304" s="84">
        <v>5</v>
      </c>
      <c r="F1304" s="85" t="s">
        <v>207</v>
      </c>
      <c r="G1304" s="85" t="s">
        <v>3533</v>
      </c>
      <c r="H1304" s="85" t="s">
        <v>3534</v>
      </c>
      <c r="I1304" s="85" t="s">
        <v>3535</v>
      </c>
    </row>
    <row r="1305" spans="1:9" ht="13.5" customHeight="1" x14ac:dyDescent="0.2">
      <c r="A1305" s="55">
        <f t="shared" si="20"/>
        <v>11206</v>
      </c>
      <c r="B1305" s="84">
        <v>112</v>
      </c>
      <c r="C1305" s="84">
        <v>1115353</v>
      </c>
      <c r="D1305" s="85" t="s">
        <v>163</v>
      </c>
      <c r="E1305" s="84">
        <v>6</v>
      </c>
      <c r="F1305" s="85" t="s">
        <v>207</v>
      </c>
      <c r="G1305" s="85" t="s">
        <v>1212</v>
      </c>
      <c r="H1305" s="85" t="s">
        <v>3536</v>
      </c>
      <c r="I1305" s="85" t="s">
        <v>3537</v>
      </c>
    </row>
    <row r="1306" spans="1:9" ht="13.5" customHeight="1" x14ac:dyDescent="0.2">
      <c r="A1306" s="55">
        <f t="shared" si="20"/>
        <v>11207</v>
      </c>
      <c r="B1306" s="84">
        <v>112</v>
      </c>
      <c r="C1306" s="84">
        <v>1115353</v>
      </c>
      <c r="D1306" s="85" t="s">
        <v>163</v>
      </c>
      <c r="E1306" s="84">
        <v>7</v>
      </c>
      <c r="F1306" s="85" t="s">
        <v>187</v>
      </c>
      <c r="G1306" s="85" t="s">
        <v>3538</v>
      </c>
      <c r="H1306" s="85" t="s">
        <v>3539</v>
      </c>
      <c r="I1306" s="85" t="s">
        <v>3540</v>
      </c>
    </row>
    <row r="1307" spans="1:9" ht="13.5" customHeight="1" x14ac:dyDescent="0.2">
      <c r="A1307" s="55">
        <f t="shared" si="20"/>
        <v>11208</v>
      </c>
      <c r="B1307" s="84">
        <v>112</v>
      </c>
      <c r="C1307" s="84">
        <v>1115353</v>
      </c>
      <c r="D1307" s="85" t="s">
        <v>163</v>
      </c>
      <c r="E1307" s="84">
        <v>8</v>
      </c>
      <c r="F1307" s="85" t="s">
        <v>197</v>
      </c>
      <c r="G1307" s="85" t="s">
        <v>3541</v>
      </c>
      <c r="H1307" s="85" t="s">
        <v>3542</v>
      </c>
      <c r="I1307" s="85" t="s">
        <v>3543</v>
      </c>
    </row>
    <row r="1308" spans="1:9" ht="13.5" customHeight="1" x14ac:dyDescent="0.2">
      <c r="A1308" s="55">
        <f t="shared" si="20"/>
        <v>11209</v>
      </c>
      <c r="B1308" s="84">
        <v>112</v>
      </c>
      <c r="C1308" s="84">
        <v>1115353</v>
      </c>
      <c r="D1308" s="85" t="s">
        <v>163</v>
      </c>
      <c r="E1308" s="84">
        <v>9</v>
      </c>
      <c r="F1308" s="85" t="s">
        <v>187</v>
      </c>
      <c r="G1308" s="85" t="s">
        <v>3544</v>
      </c>
      <c r="H1308" s="85" t="s">
        <v>3545</v>
      </c>
      <c r="I1308" s="85" t="s">
        <v>3546</v>
      </c>
    </row>
    <row r="1309" spans="1:9" ht="13.5" customHeight="1" x14ac:dyDescent="0.2">
      <c r="A1309" s="55">
        <f t="shared" si="20"/>
        <v>11210</v>
      </c>
      <c r="B1309" s="84">
        <v>112</v>
      </c>
      <c r="C1309" s="84">
        <v>1115353</v>
      </c>
      <c r="D1309" s="85" t="s">
        <v>163</v>
      </c>
      <c r="E1309" s="84">
        <v>10</v>
      </c>
      <c r="F1309" s="85" t="s">
        <v>197</v>
      </c>
      <c r="G1309" s="85" t="s">
        <v>3547</v>
      </c>
      <c r="H1309" s="85" t="s">
        <v>3548</v>
      </c>
      <c r="I1309" s="85" t="s">
        <v>3549</v>
      </c>
    </row>
    <row r="1310" spans="1:9" ht="13.5" customHeight="1" x14ac:dyDescent="0.2">
      <c r="A1310" s="55">
        <f t="shared" si="20"/>
        <v>11211</v>
      </c>
      <c r="B1310" s="84">
        <v>112</v>
      </c>
      <c r="C1310" s="84">
        <v>1115353</v>
      </c>
      <c r="D1310" s="85" t="s">
        <v>163</v>
      </c>
      <c r="E1310" s="84">
        <v>11</v>
      </c>
      <c r="F1310" s="85" t="s">
        <v>197</v>
      </c>
      <c r="G1310" s="85" t="s">
        <v>3550</v>
      </c>
      <c r="H1310" s="85" t="s">
        <v>3551</v>
      </c>
      <c r="I1310" s="85" t="s">
        <v>519</v>
      </c>
    </row>
    <row r="1311" spans="1:9" ht="13.5" customHeight="1" x14ac:dyDescent="0.2">
      <c r="A1311" s="55">
        <f t="shared" si="20"/>
        <v>11212</v>
      </c>
      <c r="B1311" s="84">
        <v>112</v>
      </c>
      <c r="C1311" s="84">
        <v>1115353</v>
      </c>
      <c r="D1311" s="85" t="s">
        <v>163</v>
      </c>
      <c r="E1311" s="84">
        <v>12</v>
      </c>
      <c r="F1311" s="85" t="s">
        <v>187</v>
      </c>
      <c r="G1311" s="85" t="s">
        <v>476</v>
      </c>
      <c r="H1311" s="85" t="s">
        <v>3552</v>
      </c>
      <c r="I1311" s="85" t="s">
        <v>293</v>
      </c>
    </row>
    <row r="1312" spans="1:9" ht="13.5" customHeight="1" x14ac:dyDescent="0.2">
      <c r="A1312" s="55">
        <f t="shared" si="20"/>
        <v>11213</v>
      </c>
      <c r="B1312" s="84">
        <v>112</v>
      </c>
      <c r="C1312" s="84">
        <v>1115353</v>
      </c>
      <c r="D1312" s="85" t="s">
        <v>163</v>
      </c>
      <c r="E1312" s="84">
        <v>13</v>
      </c>
      <c r="F1312" s="85" t="s">
        <v>207</v>
      </c>
      <c r="G1312" s="85" t="s">
        <v>3553</v>
      </c>
      <c r="H1312" s="85" t="s">
        <v>3554</v>
      </c>
      <c r="I1312" s="85" t="s">
        <v>3555</v>
      </c>
    </row>
    <row r="1313" spans="1:9" ht="13.5" customHeight="1" x14ac:dyDescent="0.2">
      <c r="A1313" s="55">
        <f t="shared" si="20"/>
        <v>11301</v>
      </c>
      <c r="B1313" s="84">
        <v>113</v>
      </c>
      <c r="C1313" s="84">
        <v>1111487</v>
      </c>
      <c r="D1313" s="85" t="s">
        <v>67</v>
      </c>
      <c r="E1313" s="84">
        <v>1</v>
      </c>
      <c r="F1313" s="85" t="s">
        <v>187</v>
      </c>
      <c r="G1313" s="85" t="s">
        <v>188</v>
      </c>
      <c r="H1313" s="85" t="s">
        <v>3556</v>
      </c>
      <c r="I1313" s="85" t="s">
        <v>519</v>
      </c>
    </row>
    <row r="1314" spans="1:9" ht="13.5" customHeight="1" x14ac:dyDescent="0.2">
      <c r="A1314" s="55">
        <f t="shared" si="20"/>
        <v>11302</v>
      </c>
      <c r="B1314" s="84">
        <v>113</v>
      </c>
      <c r="C1314" s="84">
        <v>1111487</v>
      </c>
      <c r="D1314" s="85" t="s">
        <v>67</v>
      </c>
      <c r="E1314" s="84">
        <v>2</v>
      </c>
      <c r="F1314" s="85" t="s">
        <v>191</v>
      </c>
      <c r="G1314" s="85" t="s">
        <v>3557</v>
      </c>
      <c r="H1314" s="85" t="s">
        <v>3558</v>
      </c>
      <c r="I1314" s="85" t="s">
        <v>3559</v>
      </c>
    </row>
    <row r="1315" spans="1:9" ht="13.5" customHeight="1" x14ac:dyDescent="0.2">
      <c r="A1315" s="55">
        <f t="shared" si="20"/>
        <v>11303</v>
      </c>
      <c r="B1315" s="84">
        <v>113</v>
      </c>
      <c r="C1315" s="84">
        <v>1111487</v>
      </c>
      <c r="D1315" s="85" t="s">
        <v>67</v>
      </c>
      <c r="E1315" s="84">
        <v>3</v>
      </c>
      <c r="F1315" s="85" t="s">
        <v>191</v>
      </c>
      <c r="G1315" s="85" t="s">
        <v>3560</v>
      </c>
      <c r="H1315" s="85" t="s">
        <v>3561</v>
      </c>
      <c r="I1315" s="85" t="s">
        <v>3562</v>
      </c>
    </row>
    <row r="1316" spans="1:9" ht="13.5" customHeight="1" x14ac:dyDescent="0.2">
      <c r="A1316" s="55">
        <f t="shared" si="20"/>
        <v>11304</v>
      </c>
      <c r="B1316" s="84">
        <v>113</v>
      </c>
      <c r="C1316" s="84">
        <v>1111487</v>
      </c>
      <c r="D1316" s="85" t="s">
        <v>67</v>
      </c>
      <c r="E1316" s="84">
        <v>4</v>
      </c>
      <c r="F1316" s="85" t="s">
        <v>191</v>
      </c>
      <c r="G1316" s="85" t="s">
        <v>3563</v>
      </c>
      <c r="H1316" s="85" t="s">
        <v>3564</v>
      </c>
      <c r="I1316" s="85" t="s">
        <v>3565</v>
      </c>
    </row>
    <row r="1317" spans="1:9" ht="13.5" customHeight="1" x14ac:dyDescent="0.2">
      <c r="A1317" s="55">
        <f t="shared" si="20"/>
        <v>11305</v>
      </c>
      <c r="B1317" s="84">
        <v>113</v>
      </c>
      <c r="C1317" s="84">
        <v>1111487</v>
      </c>
      <c r="D1317" s="85" t="s">
        <v>67</v>
      </c>
      <c r="E1317" s="84">
        <v>5</v>
      </c>
      <c r="F1317" s="85" t="s">
        <v>191</v>
      </c>
      <c r="G1317" s="85" t="s">
        <v>3566</v>
      </c>
      <c r="H1317" s="85" t="s">
        <v>3567</v>
      </c>
      <c r="I1317" s="85" t="s">
        <v>3568</v>
      </c>
    </row>
    <row r="1318" spans="1:9" ht="13.5" customHeight="1" x14ac:dyDescent="0.2">
      <c r="A1318" s="55">
        <f t="shared" si="20"/>
        <v>11306</v>
      </c>
      <c r="B1318" s="84">
        <v>113</v>
      </c>
      <c r="C1318" s="84">
        <v>1111487</v>
      </c>
      <c r="D1318" s="85" t="s">
        <v>67</v>
      </c>
      <c r="E1318" s="84">
        <v>6</v>
      </c>
      <c r="F1318" s="85" t="s">
        <v>191</v>
      </c>
      <c r="G1318" s="85" t="s">
        <v>3569</v>
      </c>
      <c r="H1318" s="85" t="s">
        <v>3570</v>
      </c>
      <c r="I1318" s="85" t="s">
        <v>333</v>
      </c>
    </row>
    <row r="1319" spans="1:9" ht="13.5" customHeight="1" x14ac:dyDescent="0.2">
      <c r="A1319" s="55">
        <f t="shared" si="20"/>
        <v>11307</v>
      </c>
      <c r="B1319" s="84">
        <v>113</v>
      </c>
      <c r="C1319" s="84">
        <v>1111487</v>
      </c>
      <c r="D1319" s="85" t="s">
        <v>67</v>
      </c>
      <c r="E1319" s="84">
        <v>7</v>
      </c>
      <c r="F1319" s="85" t="s">
        <v>191</v>
      </c>
      <c r="G1319" s="85" t="s">
        <v>3571</v>
      </c>
      <c r="H1319" s="85" t="s">
        <v>3572</v>
      </c>
      <c r="I1319" s="85" t="s">
        <v>3562</v>
      </c>
    </row>
    <row r="1320" spans="1:9" ht="13.5" customHeight="1" x14ac:dyDescent="0.2">
      <c r="A1320" s="55">
        <f t="shared" si="20"/>
        <v>11308</v>
      </c>
      <c r="B1320" s="84">
        <v>113</v>
      </c>
      <c r="C1320" s="84">
        <v>1111487</v>
      </c>
      <c r="D1320" s="85" t="s">
        <v>67</v>
      </c>
      <c r="E1320" s="84">
        <v>8</v>
      </c>
      <c r="F1320" s="85" t="s">
        <v>191</v>
      </c>
      <c r="G1320" s="85" t="s">
        <v>3573</v>
      </c>
      <c r="H1320" s="85" t="s">
        <v>3558</v>
      </c>
      <c r="I1320" s="85" t="s">
        <v>3574</v>
      </c>
    </row>
    <row r="1321" spans="1:9" ht="13.5" customHeight="1" x14ac:dyDescent="0.2">
      <c r="A1321" s="55">
        <f t="shared" si="20"/>
        <v>11309</v>
      </c>
      <c r="B1321" s="84">
        <v>113</v>
      </c>
      <c r="C1321" s="84">
        <v>1111487</v>
      </c>
      <c r="D1321" s="85" t="s">
        <v>67</v>
      </c>
      <c r="E1321" s="84">
        <v>9</v>
      </c>
      <c r="F1321" s="85" t="s">
        <v>191</v>
      </c>
      <c r="G1321" s="85" t="s">
        <v>3575</v>
      </c>
      <c r="H1321" s="85" t="s">
        <v>3576</v>
      </c>
      <c r="I1321" s="85" t="s">
        <v>3577</v>
      </c>
    </row>
    <row r="1322" spans="1:9" ht="13.5" customHeight="1" x14ac:dyDescent="0.2">
      <c r="A1322" s="55">
        <f t="shared" si="20"/>
        <v>11310</v>
      </c>
      <c r="B1322" s="84">
        <v>113</v>
      </c>
      <c r="C1322" s="84">
        <v>1111487</v>
      </c>
      <c r="D1322" s="85" t="s">
        <v>67</v>
      </c>
      <c r="E1322" s="84">
        <v>10</v>
      </c>
      <c r="F1322" s="85" t="s">
        <v>187</v>
      </c>
      <c r="G1322" s="85" t="s">
        <v>3578</v>
      </c>
      <c r="H1322" s="85" t="s">
        <v>3579</v>
      </c>
      <c r="I1322" s="85" t="s">
        <v>873</v>
      </c>
    </row>
    <row r="1323" spans="1:9" ht="13.5" customHeight="1" x14ac:dyDescent="0.2">
      <c r="A1323" s="55">
        <f t="shared" si="20"/>
        <v>11311</v>
      </c>
      <c r="B1323" s="84">
        <v>113</v>
      </c>
      <c r="C1323" s="84">
        <v>1111487</v>
      </c>
      <c r="D1323" s="85" t="s">
        <v>67</v>
      </c>
      <c r="E1323" s="84">
        <v>11</v>
      </c>
      <c r="F1323" s="85" t="s">
        <v>207</v>
      </c>
      <c r="G1323" s="85" t="s">
        <v>629</v>
      </c>
      <c r="H1323" s="85" t="s">
        <v>3580</v>
      </c>
      <c r="I1323" s="85" t="s">
        <v>3581</v>
      </c>
    </row>
    <row r="1324" spans="1:9" ht="13.5" customHeight="1" x14ac:dyDescent="0.2">
      <c r="A1324" s="55">
        <f t="shared" si="20"/>
        <v>11401</v>
      </c>
      <c r="B1324" s="84">
        <v>114</v>
      </c>
      <c r="C1324" s="84">
        <v>1115234</v>
      </c>
      <c r="D1324" s="85" t="s">
        <v>76</v>
      </c>
      <c r="E1324" s="84">
        <v>1</v>
      </c>
      <c r="F1324" s="85" t="s">
        <v>187</v>
      </c>
      <c r="G1324" s="85" t="s">
        <v>188</v>
      </c>
      <c r="H1324" s="85" t="s">
        <v>3582</v>
      </c>
      <c r="I1324" s="85" t="s">
        <v>293</v>
      </c>
    </row>
    <row r="1325" spans="1:9" ht="13.5" customHeight="1" x14ac:dyDescent="0.2">
      <c r="A1325" s="55">
        <f t="shared" si="20"/>
        <v>11402</v>
      </c>
      <c r="B1325" s="84">
        <v>114</v>
      </c>
      <c r="C1325" s="84">
        <v>1115234</v>
      </c>
      <c r="D1325" s="85" t="s">
        <v>76</v>
      </c>
      <c r="E1325" s="84">
        <v>2</v>
      </c>
      <c r="F1325" s="85" t="s">
        <v>191</v>
      </c>
      <c r="G1325" s="85" t="s">
        <v>3583</v>
      </c>
      <c r="H1325" s="85" t="s">
        <v>3584</v>
      </c>
      <c r="I1325" s="85" t="s">
        <v>3585</v>
      </c>
    </row>
    <row r="1326" spans="1:9" ht="13.5" customHeight="1" x14ac:dyDescent="0.2">
      <c r="A1326" s="55">
        <f t="shared" si="20"/>
        <v>11403</v>
      </c>
      <c r="B1326" s="84">
        <v>114</v>
      </c>
      <c r="C1326" s="84">
        <v>1115234</v>
      </c>
      <c r="D1326" s="85" t="s">
        <v>76</v>
      </c>
      <c r="E1326" s="84">
        <v>3</v>
      </c>
      <c r="F1326" s="85" t="s">
        <v>191</v>
      </c>
      <c r="G1326" s="85" t="s">
        <v>1933</v>
      </c>
      <c r="H1326" s="85" t="s">
        <v>3586</v>
      </c>
      <c r="I1326" s="85" t="s">
        <v>3587</v>
      </c>
    </row>
    <row r="1327" spans="1:9" ht="13.5" customHeight="1" x14ac:dyDescent="0.2">
      <c r="A1327" s="55">
        <f t="shared" si="20"/>
        <v>11404</v>
      </c>
      <c r="B1327" s="84">
        <v>114</v>
      </c>
      <c r="C1327" s="84">
        <v>1115234</v>
      </c>
      <c r="D1327" s="85" t="s">
        <v>76</v>
      </c>
      <c r="E1327" s="84">
        <v>4</v>
      </c>
      <c r="F1327" s="85" t="s">
        <v>191</v>
      </c>
      <c r="G1327" s="85" t="s">
        <v>3588</v>
      </c>
      <c r="H1327" s="85" t="s">
        <v>3589</v>
      </c>
      <c r="I1327" s="85" t="s">
        <v>3590</v>
      </c>
    </row>
    <row r="1328" spans="1:9" ht="13.5" customHeight="1" x14ac:dyDescent="0.2">
      <c r="A1328" s="55">
        <f t="shared" si="20"/>
        <v>11405</v>
      </c>
      <c r="B1328" s="84">
        <v>114</v>
      </c>
      <c r="C1328" s="84">
        <v>1115234</v>
      </c>
      <c r="D1328" s="85" t="s">
        <v>76</v>
      </c>
      <c r="E1328" s="84">
        <v>5</v>
      </c>
      <c r="F1328" s="85" t="s">
        <v>191</v>
      </c>
      <c r="G1328" s="85" t="s">
        <v>456</v>
      </c>
      <c r="H1328" s="85" t="s">
        <v>3591</v>
      </c>
      <c r="I1328" s="85" t="s">
        <v>3592</v>
      </c>
    </row>
    <row r="1329" spans="1:9" ht="13.5" customHeight="1" x14ac:dyDescent="0.2">
      <c r="A1329" s="55">
        <f t="shared" si="20"/>
        <v>11406</v>
      </c>
      <c r="B1329" s="84">
        <v>114</v>
      </c>
      <c r="C1329" s="84">
        <v>1115234</v>
      </c>
      <c r="D1329" s="85" t="s">
        <v>76</v>
      </c>
      <c r="E1329" s="84">
        <v>6</v>
      </c>
      <c r="F1329" s="85" t="s">
        <v>191</v>
      </c>
      <c r="G1329" s="85" t="s">
        <v>3593</v>
      </c>
      <c r="H1329" s="85" t="s">
        <v>3594</v>
      </c>
      <c r="I1329" s="85" t="s">
        <v>3595</v>
      </c>
    </row>
    <row r="1330" spans="1:9" ht="13.5" customHeight="1" x14ac:dyDescent="0.2">
      <c r="A1330" s="55">
        <f t="shared" si="20"/>
        <v>11407</v>
      </c>
      <c r="B1330" s="84">
        <v>114</v>
      </c>
      <c r="C1330" s="84">
        <v>1115234</v>
      </c>
      <c r="D1330" s="85" t="s">
        <v>76</v>
      </c>
      <c r="E1330" s="84">
        <v>7</v>
      </c>
      <c r="F1330" s="85" t="s">
        <v>191</v>
      </c>
      <c r="G1330" s="85" t="s">
        <v>3596</v>
      </c>
      <c r="H1330" s="85" t="s">
        <v>3597</v>
      </c>
      <c r="I1330" s="85" t="s">
        <v>3598</v>
      </c>
    </row>
    <row r="1331" spans="1:9" ht="13.5" customHeight="1" x14ac:dyDescent="0.2">
      <c r="A1331" s="55">
        <f t="shared" si="20"/>
        <v>11408</v>
      </c>
      <c r="B1331" s="84">
        <v>114</v>
      </c>
      <c r="C1331" s="84">
        <v>1115234</v>
      </c>
      <c r="D1331" s="85" t="s">
        <v>76</v>
      </c>
      <c r="E1331" s="84">
        <v>8</v>
      </c>
      <c r="F1331" s="85" t="s">
        <v>191</v>
      </c>
      <c r="G1331" s="85" t="s">
        <v>3599</v>
      </c>
      <c r="H1331" s="85" t="s">
        <v>3600</v>
      </c>
      <c r="I1331" s="85" t="s">
        <v>3601</v>
      </c>
    </row>
    <row r="1332" spans="1:9" ht="13.5" customHeight="1" x14ac:dyDescent="0.2">
      <c r="A1332" s="55">
        <f t="shared" si="20"/>
        <v>11409</v>
      </c>
      <c r="B1332" s="84">
        <v>114</v>
      </c>
      <c r="C1332" s="84">
        <v>1115234</v>
      </c>
      <c r="D1332" s="85" t="s">
        <v>76</v>
      </c>
      <c r="E1332" s="84">
        <v>9</v>
      </c>
      <c r="F1332" s="85" t="s">
        <v>191</v>
      </c>
      <c r="G1332" s="85" t="s">
        <v>3602</v>
      </c>
      <c r="H1332" s="85" t="s">
        <v>3603</v>
      </c>
      <c r="I1332" s="85" t="s">
        <v>3604</v>
      </c>
    </row>
    <row r="1333" spans="1:9" ht="13.5" customHeight="1" x14ac:dyDescent="0.2">
      <c r="A1333" s="55">
        <f t="shared" si="20"/>
        <v>11410</v>
      </c>
      <c r="B1333" s="84">
        <v>114</v>
      </c>
      <c r="C1333" s="84">
        <v>1115234</v>
      </c>
      <c r="D1333" s="85" t="s">
        <v>76</v>
      </c>
      <c r="E1333" s="84">
        <v>10</v>
      </c>
      <c r="F1333" s="85" t="s">
        <v>207</v>
      </c>
      <c r="G1333" s="85" t="s">
        <v>3605</v>
      </c>
      <c r="H1333" s="85" t="s">
        <v>3606</v>
      </c>
      <c r="I1333" s="85" t="s">
        <v>3607</v>
      </c>
    </row>
    <row r="1334" spans="1:9" ht="13.5" customHeight="1" x14ac:dyDescent="0.2">
      <c r="A1334" s="55">
        <f t="shared" si="20"/>
        <v>11411</v>
      </c>
      <c r="B1334" s="84">
        <v>114</v>
      </c>
      <c r="C1334" s="84">
        <v>1115234</v>
      </c>
      <c r="D1334" s="85" t="s">
        <v>76</v>
      </c>
      <c r="E1334" s="84">
        <v>11</v>
      </c>
      <c r="F1334" s="85" t="s">
        <v>207</v>
      </c>
      <c r="G1334" s="85" t="s">
        <v>3608</v>
      </c>
      <c r="H1334" s="85" t="s">
        <v>3609</v>
      </c>
      <c r="I1334" s="85" t="s">
        <v>2983</v>
      </c>
    </row>
    <row r="1335" spans="1:9" ht="13.5" customHeight="1" x14ac:dyDescent="0.2">
      <c r="A1335" s="55">
        <f t="shared" si="20"/>
        <v>11412</v>
      </c>
      <c r="B1335" s="84">
        <v>114</v>
      </c>
      <c r="C1335" s="84">
        <v>1115234</v>
      </c>
      <c r="D1335" s="85" t="s">
        <v>76</v>
      </c>
      <c r="E1335" s="84">
        <v>12</v>
      </c>
      <c r="F1335" s="85" t="s">
        <v>207</v>
      </c>
      <c r="G1335" s="85" t="s">
        <v>3610</v>
      </c>
      <c r="H1335" s="85" t="s">
        <v>3611</v>
      </c>
      <c r="I1335" s="85" t="s">
        <v>2519</v>
      </c>
    </row>
    <row r="1336" spans="1:9" ht="13.5" customHeight="1" x14ac:dyDescent="0.2">
      <c r="A1336" s="55">
        <f t="shared" si="20"/>
        <v>11413</v>
      </c>
      <c r="B1336" s="84">
        <v>114</v>
      </c>
      <c r="C1336" s="84">
        <v>1115234</v>
      </c>
      <c r="D1336" s="85" t="s">
        <v>76</v>
      </c>
      <c r="E1336" s="84">
        <v>13</v>
      </c>
      <c r="F1336" s="85" t="s">
        <v>207</v>
      </c>
      <c r="G1336" s="85" t="s">
        <v>3612</v>
      </c>
      <c r="H1336" s="85" t="s">
        <v>3613</v>
      </c>
      <c r="I1336" s="85" t="s">
        <v>3595</v>
      </c>
    </row>
    <row r="1337" spans="1:9" ht="13.5" customHeight="1" x14ac:dyDescent="0.2">
      <c r="A1337" s="55">
        <f t="shared" si="20"/>
        <v>11414</v>
      </c>
      <c r="B1337" s="84">
        <v>114</v>
      </c>
      <c r="C1337" s="84">
        <v>1115234</v>
      </c>
      <c r="D1337" s="85" t="s">
        <v>76</v>
      </c>
      <c r="E1337" s="84">
        <v>14</v>
      </c>
      <c r="F1337" s="85" t="s">
        <v>207</v>
      </c>
      <c r="G1337" s="85" t="s">
        <v>3614</v>
      </c>
      <c r="H1337" s="85" t="s">
        <v>3615</v>
      </c>
      <c r="I1337" s="85" t="s">
        <v>3616</v>
      </c>
    </row>
    <row r="1338" spans="1:9" ht="13.5" customHeight="1" x14ac:dyDescent="0.2">
      <c r="A1338" s="55">
        <f t="shared" si="20"/>
        <v>11415</v>
      </c>
      <c r="B1338" s="84">
        <v>114</v>
      </c>
      <c r="C1338" s="84">
        <v>1115234</v>
      </c>
      <c r="D1338" s="85" t="s">
        <v>76</v>
      </c>
      <c r="E1338" s="84">
        <v>15</v>
      </c>
      <c r="F1338" s="85" t="s">
        <v>207</v>
      </c>
      <c r="G1338" s="85" t="s">
        <v>3617</v>
      </c>
      <c r="H1338" s="85" t="s">
        <v>3618</v>
      </c>
      <c r="I1338" s="85" t="s">
        <v>856</v>
      </c>
    </row>
    <row r="1339" spans="1:9" ht="13.5" customHeight="1" x14ac:dyDescent="0.2">
      <c r="A1339" s="55">
        <f t="shared" si="20"/>
        <v>11416</v>
      </c>
      <c r="B1339" s="84">
        <v>114</v>
      </c>
      <c r="C1339" s="84">
        <v>1115234</v>
      </c>
      <c r="D1339" s="85" t="s">
        <v>76</v>
      </c>
      <c r="E1339" s="84">
        <v>16</v>
      </c>
      <c r="F1339" s="85" t="s">
        <v>207</v>
      </c>
      <c r="G1339" s="85" t="s">
        <v>3619</v>
      </c>
      <c r="H1339" s="85" t="s">
        <v>3620</v>
      </c>
      <c r="I1339" s="85" t="s">
        <v>3595</v>
      </c>
    </row>
    <row r="1340" spans="1:9" ht="13.5" customHeight="1" x14ac:dyDescent="0.2">
      <c r="A1340" s="55">
        <f t="shared" si="20"/>
        <v>11417</v>
      </c>
      <c r="B1340" s="84">
        <v>114</v>
      </c>
      <c r="C1340" s="84">
        <v>1115234</v>
      </c>
      <c r="D1340" s="85" t="s">
        <v>76</v>
      </c>
      <c r="E1340" s="84">
        <v>17</v>
      </c>
      <c r="F1340" s="85" t="s">
        <v>207</v>
      </c>
      <c r="G1340" s="85" t="s">
        <v>3621</v>
      </c>
      <c r="H1340" s="85" t="s">
        <v>3622</v>
      </c>
      <c r="I1340" s="85" t="s">
        <v>856</v>
      </c>
    </row>
    <row r="1341" spans="1:9" ht="13.5" customHeight="1" x14ac:dyDescent="0.2">
      <c r="A1341" s="55">
        <f t="shared" si="20"/>
        <v>11418</v>
      </c>
      <c r="B1341" s="84">
        <v>114</v>
      </c>
      <c r="C1341" s="84">
        <v>1115234</v>
      </c>
      <c r="D1341" s="85" t="s">
        <v>76</v>
      </c>
      <c r="E1341" s="84">
        <v>18</v>
      </c>
      <c r="F1341" s="85" t="s">
        <v>187</v>
      </c>
      <c r="G1341" s="85" t="s">
        <v>3623</v>
      </c>
      <c r="H1341" s="85" t="s">
        <v>3624</v>
      </c>
      <c r="I1341" s="85" t="s">
        <v>3625</v>
      </c>
    </row>
    <row r="1342" spans="1:9" ht="13.5" customHeight="1" x14ac:dyDescent="0.2">
      <c r="A1342" s="55">
        <f t="shared" si="20"/>
        <v>11419</v>
      </c>
      <c r="B1342" s="84">
        <v>114</v>
      </c>
      <c r="C1342" s="84">
        <v>1115234</v>
      </c>
      <c r="D1342" s="85" t="s">
        <v>76</v>
      </c>
      <c r="E1342" s="84">
        <v>19</v>
      </c>
      <c r="F1342" s="85" t="s">
        <v>187</v>
      </c>
      <c r="G1342" s="85" t="s">
        <v>3626</v>
      </c>
      <c r="H1342" s="85" t="s">
        <v>3627</v>
      </c>
      <c r="I1342" s="85" t="s">
        <v>2983</v>
      </c>
    </row>
    <row r="1343" spans="1:9" ht="13.5" customHeight="1" x14ac:dyDescent="0.2">
      <c r="A1343" s="55">
        <f t="shared" si="20"/>
        <v>11501</v>
      </c>
      <c r="B1343" s="84">
        <v>115</v>
      </c>
      <c r="C1343" s="84">
        <v>1106718</v>
      </c>
      <c r="D1343" s="85" t="s">
        <v>159</v>
      </c>
      <c r="E1343" s="84">
        <v>1</v>
      </c>
      <c r="F1343" s="85" t="s">
        <v>187</v>
      </c>
      <c r="G1343" s="85" t="s">
        <v>188</v>
      </c>
      <c r="H1343" s="85" t="s">
        <v>3628</v>
      </c>
      <c r="I1343" s="85" t="s">
        <v>3629</v>
      </c>
    </row>
    <row r="1344" spans="1:9" ht="13.5" customHeight="1" x14ac:dyDescent="0.2">
      <c r="A1344" s="55">
        <f t="shared" si="20"/>
        <v>11502</v>
      </c>
      <c r="B1344" s="84">
        <v>115</v>
      </c>
      <c r="C1344" s="84">
        <v>1106718</v>
      </c>
      <c r="D1344" s="85" t="s">
        <v>159</v>
      </c>
      <c r="E1344" s="84">
        <v>2</v>
      </c>
      <c r="F1344" s="85" t="s">
        <v>191</v>
      </c>
      <c r="G1344" s="85" t="s">
        <v>3630</v>
      </c>
      <c r="H1344" s="85" t="s">
        <v>3631</v>
      </c>
      <c r="I1344" s="85" t="s">
        <v>3632</v>
      </c>
    </row>
    <row r="1345" spans="1:9" ht="13.5" customHeight="1" x14ac:dyDescent="0.2">
      <c r="A1345" s="55">
        <f t="shared" si="20"/>
        <v>11503</v>
      </c>
      <c r="B1345" s="84">
        <v>115</v>
      </c>
      <c r="C1345" s="84">
        <v>1106718</v>
      </c>
      <c r="D1345" s="85" t="s">
        <v>159</v>
      </c>
      <c r="E1345" s="84">
        <v>3</v>
      </c>
      <c r="F1345" s="85" t="s">
        <v>191</v>
      </c>
      <c r="G1345" s="85" t="s">
        <v>2769</v>
      </c>
      <c r="H1345" s="85" t="s">
        <v>3633</v>
      </c>
      <c r="I1345" s="85" t="s">
        <v>3634</v>
      </c>
    </row>
    <row r="1346" spans="1:9" ht="13.5" customHeight="1" x14ac:dyDescent="0.2">
      <c r="A1346" s="55">
        <f t="shared" si="20"/>
        <v>11504</v>
      </c>
      <c r="B1346" s="84">
        <v>115</v>
      </c>
      <c r="C1346" s="84">
        <v>1106718</v>
      </c>
      <c r="D1346" s="85" t="s">
        <v>159</v>
      </c>
      <c r="E1346" s="84">
        <v>4</v>
      </c>
      <c r="F1346" s="85" t="s">
        <v>207</v>
      </c>
      <c r="G1346" s="85" t="s">
        <v>3635</v>
      </c>
      <c r="H1346" s="85" t="s">
        <v>3636</v>
      </c>
      <c r="I1346" s="85" t="s">
        <v>3637</v>
      </c>
    </row>
    <row r="1347" spans="1:9" ht="13.5" customHeight="1" x14ac:dyDescent="0.2">
      <c r="A1347" s="55">
        <f t="shared" si="20"/>
        <v>11505</v>
      </c>
      <c r="B1347" s="84">
        <v>115</v>
      </c>
      <c r="C1347" s="84">
        <v>1106718</v>
      </c>
      <c r="D1347" s="85" t="s">
        <v>159</v>
      </c>
      <c r="E1347" s="84">
        <v>5</v>
      </c>
      <c r="F1347" s="85" t="s">
        <v>207</v>
      </c>
      <c r="G1347" s="85" t="s">
        <v>838</v>
      </c>
      <c r="H1347" s="85" t="s">
        <v>3638</v>
      </c>
      <c r="I1347" s="85" t="s">
        <v>3632</v>
      </c>
    </row>
    <row r="1348" spans="1:9" ht="13.5" customHeight="1" x14ac:dyDescent="0.2">
      <c r="A1348" s="55">
        <f t="shared" ref="A1348:A1411" si="21">B1348*100+E1348</f>
        <v>11506</v>
      </c>
      <c r="B1348" s="84">
        <v>115</v>
      </c>
      <c r="C1348" s="84">
        <v>1106718</v>
      </c>
      <c r="D1348" s="85" t="s">
        <v>159</v>
      </c>
      <c r="E1348" s="84">
        <v>6</v>
      </c>
      <c r="F1348" s="85" t="s">
        <v>207</v>
      </c>
      <c r="G1348" s="85" t="s">
        <v>629</v>
      </c>
      <c r="H1348" s="85" t="s">
        <v>3639</v>
      </c>
      <c r="I1348" s="85" t="s">
        <v>3629</v>
      </c>
    </row>
    <row r="1349" spans="1:9" ht="13.5" customHeight="1" x14ac:dyDescent="0.2">
      <c r="A1349" s="55">
        <f t="shared" si="21"/>
        <v>11507</v>
      </c>
      <c r="B1349" s="84">
        <v>115</v>
      </c>
      <c r="C1349" s="84">
        <v>1106718</v>
      </c>
      <c r="D1349" s="85" t="s">
        <v>159</v>
      </c>
      <c r="E1349" s="84">
        <v>7</v>
      </c>
      <c r="F1349" s="85" t="s">
        <v>377</v>
      </c>
      <c r="G1349" s="85" t="s">
        <v>3640</v>
      </c>
      <c r="H1349" s="85" t="s">
        <v>3641</v>
      </c>
      <c r="I1349" s="85" t="s">
        <v>3642</v>
      </c>
    </row>
    <row r="1350" spans="1:9" ht="13.5" customHeight="1" x14ac:dyDescent="0.2">
      <c r="A1350" s="55">
        <f t="shared" si="21"/>
        <v>11601</v>
      </c>
      <c r="B1350" s="84">
        <v>116</v>
      </c>
      <c r="C1350" s="84">
        <v>1106235</v>
      </c>
      <c r="D1350" s="85" t="s">
        <v>95</v>
      </c>
      <c r="E1350" s="84">
        <v>1</v>
      </c>
      <c r="F1350" s="85" t="s">
        <v>187</v>
      </c>
      <c r="G1350" s="85" t="s">
        <v>188</v>
      </c>
      <c r="H1350" s="85" t="s">
        <v>3643</v>
      </c>
      <c r="I1350" s="85" t="s">
        <v>650</v>
      </c>
    </row>
    <row r="1351" spans="1:9" ht="13.5" customHeight="1" x14ac:dyDescent="0.2">
      <c r="A1351" s="55">
        <f t="shared" si="21"/>
        <v>11602</v>
      </c>
      <c r="B1351" s="84">
        <v>116</v>
      </c>
      <c r="C1351" s="84">
        <v>1106235</v>
      </c>
      <c r="D1351" s="85" t="s">
        <v>95</v>
      </c>
      <c r="E1351" s="84">
        <v>2</v>
      </c>
      <c r="F1351" s="85" t="s">
        <v>197</v>
      </c>
      <c r="G1351" s="85" t="s">
        <v>3644</v>
      </c>
      <c r="H1351" s="85" t="s">
        <v>3645</v>
      </c>
      <c r="I1351" s="85" t="s">
        <v>461</v>
      </c>
    </row>
    <row r="1352" spans="1:9" ht="13.5" customHeight="1" x14ac:dyDescent="0.2">
      <c r="A1352" s="55">
        <f t="shared" si="21"/>
        <v>11603</v>
      </c>
      <c r="B1352" s="84">
        <v>116</v>
      </c>
      <c r="C1352" s="84">
        <v>1106235</v>
      </c>
      <c r="D1352" s="85" t="s">
        <v>95</v>
      </c>
      <c r="E1352" s="84">
        <v>3</v>
      </c>
      <c r="F1352" s="85" t="s">
        <v>191</v>
      </c>
      <c r="G1352" s="85" t="s">
        <v>662</v>
      </c>
      <c r="H1352" s="85" t="s">
        <v>3646</v>
      </c>
      <c r="I1352" s="85" t="s">
        <v>3647</v>
      </c>
    </row>
    <row r="1353" spans="1:9" ht="13.5" customHeight="1" x14ac:dyDescent="0.2">
      <c r="A1353" s="55">
        <f t="shared" si="21"/>
        <v>11604</v>
      </c>
      <c r="B1353" s="84">
        <v>116</v>
      </c>
      <c r="C1353" s="84">
        <v>1106235</v>
      </c>
      <c r="D1353" s="85" t="s">
        <v>95</v>
      </c>
      <c r="E1353" s="84">
        <v>4</v>
      </c>
      <c r="F1353" s="85" t="s">
        <v>191</v>
      </c>
      <c r="G1353" s="85" t="s">
        <v>3648</v>
      </c>
      <c r="H1353" s="85" t="s">
        <v>3649</v>
      </c>
      <c r="I1353" s="85" t="s">
        <v>3650</v>
      </c>
    </row>
    <row r="1354" spans="1:9" ht="13.5" customHeight="1" x14ac:dyDescent="0.2">
      <c r="A1354" s="55">
        <f t="shared" si="21"/>
        <v>11605</v>
      </c>
      <c r="B1354" s="84">
        <v>116</v>
      </c>
      <c r="C1354" s="84">
        <v>1106235</v>
      </c>
      <c r="D1354" s="85" t="s">
        <v>95</v>
      </c>
      <c r="E1354" s="84">
        <v>5</v>
      </c>
      <c r="F1354" s="85" t="s">
        <v>191</v>
      </c>
      <c r="G1354" s="85" t="s">
        <v>499</v>
      </c>
      <c r="H1354" s="85" t="s">
        <v>3651</v>
      </c>
      <c r="I1354" s="85" t="s">
        <v>1350</v>
      </c>
    </row>
    <row r="1355" spans="1:9" ht="13.5" customHeight="1" x14ac:dyDescent="0.2">
      <c r="A1355" s="55">
        <f t="shared" si="21"/>
        <v>11606</v>
      </c>
      <c r="B1355" s="84">
        <v>116</v>
      </c>
      <c r="C1355" s="84">
        <v>1106235</v>
      </c>
      <c r="D1355" s="85" t="s">
        <v>95</v>
      </c>
      <c r="E1355" s="84">
        <v>6</v>
      </c>
      <c r="F1355" s="85" t="s">
        <v>207</v>
      </c>
      <c r="G1355" s="85" t="s">
        <v>3652</v>
      </c>
      <c r="H1355" s="85" t="s">
        <v>3653</v>
      </c>
      <c r="I1355" s="85" t="s">
        <v>3654</v>
      </c>
    </row>
    <row r="1356" spans="1:9" ht="13.5" customHeight="1" x14ac:dyDescent="0.2">
      <c r="A1356" s="55">
        <f t="shared" si="21"/>
        <v>11607</v>
      </c>
      <c r="B1356" s="84">
        <v>116</v>
      </c>
      <c r="C1356" s="84">
        <v>1106235</v>
      </c>
      <c r="D1356" s="85" t="s">
        <v>95</v>
      </c>
      <c r="E1356" s="84">
        <v>7</v>
      </c>
      <c r="F1356" s="85" t="s">
        <v>207</v>
      </c>
      <c r="G1356" s="85" t="s">
        <v>3655</v>
      </c>
      <c r="H1356" s="85" t="s">
        <v>3656</v>
      </c>
      <c r="I1356" s="85" t="s">
        <v>3657</v>
      </c>
    </row>
    <row r="1357" spans="1:9" ht="13.5" customHeight="1" x14ac:dyDescent="0.2">
      <c r="A1357" s="55">
        <f t="shared" si="21"/>
        <v>11608</v>
      </c>
      <c r="B1357" s="84">
        <v>116</v>
      </c>
      <c r="C1357" s="84">
        <v>1106235</v>
      </c>
      <c r="D1357" s="85" t="s">
        <v>95</v>
      </c>
      <c r="E1357" s="84">
        <v>8</v>
      </c>
      <c r="F1357" s="85" t="s">
        <v>207</v>
      </c>
      <c r="G1357" s="85" t="s">
        <v>3658</v>
      </c>
      <c r="H1357" s="85" t="s">
        <v>3659</v>
      </c>
      <c r="I1357" s="85" t="s">
        <v>3660</v>
      </c>
    </row>
    <row r="1358" spans="1:9" ht="13.5" customHeight="1" x14ac:dyDescent="0.2">
      <c r="A1358" s="55">
        <f t="shared" si="21"/>
        <v>11609</v>
      </c>
      <c r="B1358" s="84">
        <v>116</v>
      </c>
      <c r="C1358" s="84">
        <v>1106235</v>
      </c>
      <c r="D1358" s="85" t="s">
        <v>95</v>
      </c>
      <c r="E1358" s="84">
        <v>9</v>
      </c>
      <c r="F1358" s="85" t="s">
        <v>187</v>
      </c>
      <c r="G1358" s="85" t="s">
        <v>3661</v>
      </c>
      <c r="H1358" s="85" t="s">
        <v>3662</v>
      </c>
      <c r="I1358" s="85" t="s">
        <v>3663</v>
      </c>
    </row>
    <row r="1359" spans="1:9" ht="13.5" customHeight="1" x14ac:dyDescent="0.2">
      <c r="A1359" s="55">
        <f t="shared" si="21"/>
        <v>11610</v>
      </c>
      <c r="B1359" s="84">
        <v>116</v>
      </c>
      <c r="C1359" s="84">
        <v>1106235</v>
      </c>
      <c r="D1359" s="85" t="s">
        <v>95</v>
      </c>
      <c r="E1359" s="84">
        <v>10</v>
      </c>
      <c r="F1359" s="85" t="s">
        <v>197</v>
      </c>
      <c r="G1359" s="85" t="s">
        <v>3664</v>
      </c>
      <c r="H1359" s="85" t="s">
        <v>3665</v>
      </c>
      <c r="I1359" s="85" t="s">
        <v>3666</v>
      </c>
    </row>
    <row r="1360" spans="1:9" ht="13.5" customHeight="1" x14ac:dyDescent="0.2">
      <c r="A1360" s="55">
        <f t="shared" si="21"/>
        <v>11611</v>
      </c>
      <c r="B1360" s="84">
        <v>116</v>
      </c>
      <c r="C1360" s="84">
        <v>1106235</v>
      </c>
      <c r="D1360" s="85" t="s">
        <v>95</v>
      </c>
      <c r="E1360" s="84">
        <v>11</v>
      </c>
      <c r="F1360" s="85" t="s">
        <v>197</v>
      </c>
      <c r="G1360" s="85" t="s">
        <v>3667</v>
      </c>
      <c r="H1360" s="85" t="s">
        <v>3668</v>
      </c>
      <c r="I1360" s="85" t="s">
        <v>3669</v>
      </c>
    </row>
    <row r="1361" spans="1:9" ht="13.5" customHeight="1" x14ac:dyDescent="0.2">
      <c r="A1361" s="55">
        <f t="shared" si="21"/>
        <v>11612</v>
      </c>
      <c r="B1361" s="84">
        <v>116</v>
      </c>
      <c r="C1361" s="84">
        <v>1106235</v>
      </c>
      <c r="D1361" s="85" t="s">
        <v>95</v>
      </c>
      <c r="E1361" s="84">
        <v>12</v>
      </c>
      <c r="F1361" s="85" t="s">
        <v>207</v>
      </c>
      <c r="G1361" s="85" t="s">
        <v>3670</v>
      </c>
      <c r="H1361" s="85" t="s">
        <v>3671</v>
      </c>
      <c r="I1361" s="85" t="s">
        <v>2519</v>
      </c>
    </row>
    <row r="1362" spans="1:9" ht="13.5" customHeight="1" x14ac:dyDescent="0.2">
      <c r="A1362" s="55">
        <f t="shared" si="21"/>
        <v>11613</v>
      </c>
      <c r="B1362" s="84">
        <v>116</v>
      </c>
      <c r="C1362" s="84">
        <v>1106235</v>
      </c>
      <c r="D1362" s="85" t="s">
        <v>95</v>
      </c>
      <c r="E1362" s="84">
        <v>13</v>
      </c>
      <c r="F1362" s="85" t="s">
        <v>197</v>
      </c>
      <c r="G1362" s="85" t="s">
        <v>2226</v>
      </c>
      <c r="H1362" s="85" t="s">
        <v>3672</v>
      </c>
      <c r="I1362" s="85" t="s">
        <v>995</v>
      </c>
    </row>
    <row r="1363" spans="1:9" ht="13.5" customHeight="1" x14ac:dyDescent="0.2">
      <c r="A1363" s="55">
        <f t="shared" si="21"/>
        <v>11701</v>
      </c>
      <c r="B1363" s="84">
        <v>117</v>
      </c>
      <c r="C1363" s="84">
        <v>1106449</v>
      </c>
      <c r="D1363" s="85" t="s">
        <v>85</v>
      </c>
      <c r="E1363" s="84">
        <v>1</v>
      </c>
      <c r="F1363" s="85" t="s">
        <v>187</v>
      </c>
      <c r="G1363" s="85" t="s">
        <v>188</v>
      </c>
      <c r="H1363" s="85" t="s">
        <v>3673</v>
      </c>
      <c r="I1363" s="85" t="s">
        <v>3674</v>
      </c>
    </row>
    <row r="1364" spans="1:9" ht="13.5" customHeight="1" x14ac:dyDescent="0.2">
      <c r="A1364" s="55">
        <f t="shared" si="21"/>
        <v>11702</v>
      </c>
      <c r="B1364" s="84">
        <v>117</v>
      </c>
      <c r="C1364" s="84">
        <v>1106449</v>
      </c>
      <c r="D1364" s="85" t="s">
        <v>85</v>
      </c>
      <c r="E1364" s="84">
        <v>2</v>
      </c>
      <c r="F1364" s="85" t="s">
        <v>191</v>
      </c>
      <c r="G1364" s="85" t="s">
        <v>3675</v>
      </c>
      <c r="H1364" s="85" t="s">
        <v>3676</v>
      </c>
      <c r="I1364" s="85" t="s">
        <v>3677</v>
      </c>
    </row>
    <row r="1365" spans="1:9" ht="13.5" customHeight="1" x14ac:dyDescent="0.2">
      <c r="A1365" s="55">
        <f t="shared" si="21"/>
        <v>11703</v>
      </c>
      <c r="B1365" s="84">
        <v>117</v>
      </c>
      <c r="C1365" s="84">
        <v>1106449</v>
      </c>
      <c r="D1365" s="85" t="s">
        <v>85</v>
      </c>
      <c r="E1365" s="84">
        <v>3</v>
      </c>
      <c r="F1365" s="85" t="s">
        <v>191</v>
      </c>
      <c r="G1365" s="85" t="s">
        <v>3678</v>
      </c>
      <c r="H1365" s="85" t="s">
        <v>3679</v>
      </c>
      <c r="I1365" s="85" t="s">
        <v>3680</v>
      </c>
    </row>
    <row r="1366" spans="1:9" ht="13.5" customHeight="1" x14ac:dyDescent="0.2">
      <c r="A1366" s="55">
        <f t="shared" si="21"/>
        <v>11704</v>
      </c>
      <c r="B1366" s="84">
        <v>117</v>
      </c>
      <c r="C1366" s="84">
        <v>1106449</v>
      </c>
      <c r="D1366" s="85" t="s">
        <v>85</v>
      </c>
      <c r="E1366" s="84">
        <v>4</v>
      </c>
      <c r="F1366" s="85" t="s">
        <v>191</v>
      </c>
      <c r="G1366" s="85" t="s">
        <v>3681</v>
      </c>
      <c r="H1366" s="85" t="s">
        <v>3682</v>
      </c>
      <c r="I1366" s="85" t="s">
        <v>3683</v>
      </c>
    </row>
    <row r="1367" spans="1:9" ht="13.5" customHeight="1" x14ac:dyDescent="0.2">
      <c r="A1367" s="55">
        <f t="shared" si="21"/>
        <v>11705</v>
      </c>
      <c r="B1367" s="84">
        <v>117</v>
      </c>
      <c r="C1367" s="84">
        <v>1106449</v>
      </c>
      <c r="D1367" s="85" t="s">
        <v>85</v>
      </c>
      <c r="E1367" s="84">
        <v>5</v>
      </c>
      <c r="F1367" s="85" t="s">
        <v>191</v>
      </c>
      <c r="G1367" s="85" t="s">
        <v>3684</v>
      </c>
      <c r="H1367" s="85" t="s">
        <v>3685</v>
      </c>
      <c r="I1367" s="85" t="s">
        <v>3686</v>
      </c>
    </row>
    <row r="1368" spans="1:9" ht="13.5" customHeight="1" x14ac:dyDescent="0.2">
      <c r="A1368" s="55">
        <f t="shared" si="21"/>
        <v>11706</v>
      </c>
      <c r="B1368" s="84">
        <v>117</v>
      </c>
      <c r="C1368" s="84">
        <v>1106449</v>
      </c>
      <c r="D1368" s="85" t="s">
        <v>85</v>
      </c>
      <c r="E1368" s="84">
        <v>6</v>
      </c>
      <c r="F1368" s="85" t="s">
        <v>191</v>
      </c>
      <c r="G1368" s="85" t="s">
        <v>3687</v>
      </c>
      <c r="H1368" s="85" t="s">
        <v>3688</v>
      </c>
      <c r="I1368" s="85" t="s">
        <v>3689</v>
      </c>
    </row>
    <row r="1369" spans="1:9" ht="13.5" customHeight="1" x14ac:dyDescent="0.2">
      <c r="A1369" s="55">
        <f t="shared" si="21"/>
        <v>11707</v>
      </c>
      <c r="B1369" s="84">
        <v>117</v>
      </c>
      <c r="C1369" s="84">
        <v>1106449</v>
      </c>
      <c r="D1369" s="85" t="s">
        <v>85</v>
      </c>
      <c r="E1369" s="84">
        <v>7</v>
      </c>
      <c r="F1369" s="85" t="s">
        <v>207</v>
      </c>
      <c r="G1369" s="85" t="s">
        <v>3690</v>
      </c>
      <c r="H1369" s="85" t="s">
        <v>3691</v>
      </c>
      <c r="I1369" s="85" t="s">
        <v>3692</v>
      </c>
    </row>
    <row r="1370" spans="1:9" ht="13.5" customHeight="1" x14ac:dyDescent="0.2">
      <c r="A1370" s="55">
        <f t="shared" si="21"/>
        <v>11708</v>
      </c>
      <c r="B1370" s="84">
        <v>117</v>
      </c>
      <c r="C1370" s="84">
        <v>1106449</v>
      </c>
      <c r="D1370" s="85" t="s">
        <v>85</v>
      </c>
      <c r="E1370" s="84">
        <v>8</v>
      </c>
      <c r="F1370" s="85" t="s">
        <v>197</v>
      </c>
      <c r="G1370" s="85" t="s">
        <v>3693</v>
      </c>
      <c r="H1370" s="85" t="s">
        <v>3694</v>
      </c>
      <c r="I1370" s="85" t="s">
        <v>3105</v>
      </c>
    </row>
    <row r="1371" spans="1:9" ht="13.5" customHeight="1" x14ac:dyDescent="0.2">
      <c r="A1371" s="55">
        <f t="shared" si="21"/>
        <v>11709</v>
      </c>
      <c r="B1371" s="84">
        <v>117</v>
      </c>
      <c r="C1371" s="84">
        <v>1106449</v>
      </c>
      <c r="D1371" s="85" t="s">
        <v>85</v>
      </c>
      <c r="E1371" s="84">
        <v>9</v>
      </c>
      <c r="F1371" s="85" t="s">
        <v>191</v>
      </c>
      <c r="G1371" s="85" t="s">
        <v>3695</v>
      </c>
      <c r="H1371" s="85" t="s">
        <v>3696</v>
      </c>
      <c r="I1371" s="85" t="s">
        <v>3697</v>
      </c>
    </row>
    <row r="1372" spans="1:9" ht="13.5" customHeight="1" x14ac:dyDescent="0.2">
      <c r="A1372" s="55">
        <f t="shared" si="21"/>
        <v>11801</v>
      </c>
      <c r="B1372" s="84">
        <v>118</v>
      </c>
      <c r="C1372" s="84">
        <v>1106667</v>
      </c>
      <c r="D1372" s="85" t="s">
        <v>79</v>
      </c>
      <c r="E1372" s="84">
        <v>1</v>
      </c>
      <c r="F1372" s="85" t="s">
        <v>187</v>
      </c>
      <c r="G1372" s="85" t="s">
        <v>188</v>
      </c>
      <c r="H1372" s="85" t="s">
        <v>3698</v>
      </c>
      <c r="I1372" s="85" t="s">
        <v>3699</v>
      </c>
    </row>
    <row r="1373" spans="1:9" ht="13.5" customHeight="1" x14ac:dyDescent="0.2">
      <c r="A1373" s="55">
        <f t="shared" si="21"/>
        <v>11802</v>
      </c>
      <c r="B1373" s="84">
        <v>118</v>
      </c>
      <c r="C1373" s="84">
        <v>1106667</v>
      </c>
      <c r="D1373" s="85" t="s">
        <v>79</v>
      </c>
      <c r="E1373" s="84">
        <v>2</v>
      </c>
      <c r="F1373" s="85" t="s">
        <v>191</v>
      </c>
      <c r="G1373" s="85" t="s">
        <v>3700</v>
      </c>
      <c r="H1373" s="85" t="s">
        <v>3701</v>
      </c>
      <c r="I1373" s="85" t="s">
        <v>3702</v>
      </c>
    </row>
    <row r="1374" spans="1:9" ht="13.5" customHeight="1" x14ac:dyDescent="0.2">
      <c r="A1374" s="55">
        <f t="shared" si="21"/>
        <v>11803</v>
      </c>
      <c r="B1374" s="84">
        <v>118</v>
      </c>
      <c r="C1374" s="84">
        <v>1106667</v>
      </c>
      <c r="D1374" s="85" t="s">
        <v>79</v>
      </c>
      <c r="E1374" s="84">
        <v>3</v>
      </c>
      <c r="F1374" s="85" t="s">
        <v>191</v>
      </c>
      <c r="G1374" s="85" t="s">
        <v>3703</v>
      </c>
      <c r="H1374" s="85" t="s">
        <v>3701</v>
      </c>
      <c r="I1374" s="85" t="s">
        <v>3704</v>
      </c>
    </row>
    <row r="1375" spans="1:9" ht="13.5" customHeight="1" x14ac:dyDescent="0.2">
      <c r="A1375" s="55">
        <f t="shared" si="21"/>
        <v>11804</v>
      </c>
      <c r="B1375" s="84">
        <v>118</v>
      </c>
      <c r="C1375" s="84">
        <v>1106667</v>
      </c>
      <c r="D1375" s="85" t="s">
        <v>79</v>
      </c>
      <c r="E1375" s="84">
        <v>4</v>
      </c>
      <c r="F1375" s="85" t="s">
        <v>191</v>
      </c>
      <c r="G1375" s="85" t="s">
        <v>3705</v>
      </c>
      <c r="H1375" s="85" t="s">
        <v>3706</v>
      </c>
      <c r="I1375" s="85" t="s">
        <v>3707</v>
      </c>
    </row>
    <row r="1376" spans="1:9" ht="13.5" customHeight="1" x14ac:dyDescent="0.2">
      <c r="A1376" s="55">
        <f t="shared" si="21"/>
        <v>11805</v>
      </c>
      <c r="B1376" s="84">
        <v>118</v>
      </c>
      <c r="C1376" s="84">
        <v>1106667</v>
      </c>
      <c r="D1376" s="85" t="s">
        <v>79</v>
      </c>
      <c r="E1376" s="84">
        <v>5</v>
      </c>
      <c r="F1376" s="85" t="s">
        <v>207</v>
      </c>
      <c r="G1376" s="85" t="s">
        <v>3708</v>
      </c>
      <c r="H1376" s="85" t="s">
        <v>3709</v>
      </c>
      <c r="I1376" s="85" t="s">
        <v>3710</v>
      </c>
    </row>
    <row r="1377" spans="1:9" ht="13.5" customHeight="1" x14ac:dyDescent="0.2">
      <c r="A1377" s="55">
        <f t="shared" si="21"/>
        <v>11806</v>
      </c>
      <c r="B1377" s="84">
        <v>118</v>
      </c>
      <c r="C1377" s="84">
        <v>1106667</v>
      </c>
      <c r="D1377" s="85" t="s">
        <v>79</v>
      </c>
      <c r="E1377" s="84">
        <v>6</v>
      </c>
      <c r="F1377" s="85" t="s">
        <v>197</v>
      </c>
      <c r="G1377" s="85" t="s">
        <v>3711</v>
      </c>
      <c r="H1377" s="85" t="s">
        <v>3712</v>
      </c>
      <c r="I1377" s="85" t="s">
        <v>3713</v>
      </c>
    </row>
    <row r="1378" spans="1:9" ht="13.5" customHeight="1" x14ac:dyDescent="0.2">
      <c r="A1378" s="55">
        <f t="shared" si="21"/>
        <v>11807</v>
      </c>
      <c r="B1378" s="84">
        <v>118</v>
      </c>
      <c r="C1378" s="84">
        <v>1106667</v>
      </c>
      <c r="D1378" s="85" t="s">
        <v>79</v>
      </c>
      <c r="E1378" s="84">
        <v>7</v>
      </c>
      <c r="F1378" s="85" t="s">
        <v>191</v>
      </c>
      <c r="G1378" s="85" t="s">
        <v>1231</v>
      </c>
      <c r="H1378" s="85" t="s">
        <v>3714</v>
      </c>
      <c r="I1378" s="85" t="s">
        <v>3715</v>
      </c>
    </row>
    <row r="1379" spans="1:9" ht="13.5" customHeight="1" x14ac:dyDescent="0.2">
      <c r="A1379" s="55">
        <f t="shared" si="21"/>
        <v>11901</v>
      </c>
      <c r="B1379" s="84">
        <v>119</v>
      </c>
      <c r="C1379" s="84">
        <v>1106215</v>
      </c>
      <c r="D1379" s="85" t="s">
        <v>101</v>
      </c>
      <c r="E1379" s="84">
        <v>1</v>
      </c>
      <c r="F1379" s="85" t="s">
        <v>187</v>
      </c>
      <c r="G1379" s="85" t="s">
        <v>188</v>
      </c>
      <c r="H1379" s="85" t="s">
        <v>3716</v>
      </c>
      <c r="I1379" s="85" t="s">
        <v>3717</v>
      </c>
    </row>
    <row r="1380" spans="1:9" ht="13.5" customHeight="1" x14ac:dyDescent="0.2">
      <c r="A1380" s="55">
        <f t="shared" si="21"/>
        <v>11902</v>
      </c>
      <c r="B1380" s="84">
        <v>119</v>
      </c>
      <c r="C1380" s="84">
        <v>1106215</v>
      </c>
      <c r="D1380" s="85" t="s">
        <v>101</v>
      </c>
      <c r="E1380" s="84">
        <v>2</v>
      </c>
      <c r="F1380" s="85" t="s">
        <v>191</v>
      </c>
      <c r="G1380" s="85" t="s">
        <v>3718</v>
      </c>
      <c r="H1380" s="85" t="s">
        <v>3719</v>
      </c>
      <c r="I1380" s="85" t="s">
        <v>3720</v>
      </c>
    </row>
    <row r="1381" spans="1:9" ht="13.5" customHeight="1" x14ac:dyDescent="0.2">
      <c r="A1381" s="55">
        <f t="shared" si="21"/>
        <v>11903</v>
      </c>
      <c r="B1381" s="84">
        <v>119</v>
      </c>
      <c r="C1381" s="84">
        <v>1106215</v>
      </c>
      <c r="D1381" s="85" t="s">
        <v>101</v>
      </c>
      <c r="E1381" s="84">
        <v>3</v>
      </c>
      <c r="F1381" s="85" t="s">
        <v>191</v>
      </c>
      <c r="G1381" s="85" t="s">
        <v>3721</v>
      </c>
      <c r="H1381" s="85" t="s">
        <v>3722</v>
      </c>
      <c r="I1381" s="85" t="s">
        <v>3723</v>
      </c>
    </row>
    <row r="1382" spans="1:9" ht="13.5" customHeight="1" x14ac:dyDescent="0.2">
      <c r="A1382" s="55">
        <f t="shared" si="21"/>
        <v>11904</v>
      </c>
      <c r="B1382" s="84">
        <v>119</v>
      </c>
      <c r="C1382" s="84">
        <v>1106215</v>
      </c>
      <c r="D1382" s="85" t="s">
        <v>101</v>
      </c>
      <c r="E1382" s="84">
        <v>4</v>
      </c>
      <c r="F1382" s="85" t="s">
        <v>191</v>
      </c>
      <c r="G1382" s="85" t="s">
        <v>3724</v>
      </c>
      <c r="H1382" s="85" t="s">
        <v>3725</v>
      </c>
      <c r="I1382" s="85" t="s">
        <v>3726</v>
      </c>
    </row>
    <row r="1383" spans="1:9" ht="13.5" customHeight="1" x14ac:dyDescent="0.2">
      <c r="A1383" s="55">
        <f t="shared" si="21"/>
        <v>11905</v>
      </c>
      <c r="B1383" s="84">
        <v>119</v>
      </c>
      <c r="C1383" s="84">
        <v>1106215</v>
      </c>
      <c r="D1383" s="85" t="s">
        <v>101</v>
      </c>
      <c r="E1383" s="84">
        <v>5</v>
      </c>
      <c r="F1383" s="85" t="s">
        <v>207</v>
      </c>
      <c r="G1383" s="85" t="s">
        <v>3727</v>
      </c>
      <c r="H1383" s="85" t="s">
        <v>3728</v>
      </c>
      <c r="I1383" s="85" t="s">
        <v>461</v>
      </c>
    </row>
    <row r="1384" spans="1:9" ht="13.5" customHeight="1" x14ac:dyDescent="0.2">
      <c r="A1384" s="55">
        <f t="shared" si="21"/>
        <v>11906</v>
      </c>
      <c r="B1384" s="84">
        <v>119</v>
      </c>
      <c r="C1384" s="84">
        <v>1106215</v>
      </c>
      <c r="D1384" s="85" t="s">
        <v>101</v>
      </c>
      <c r="E1384" s="84">
        <v>6</v>
      </c>
      <c r="F1384" s="85" t="s">
        <v>191</v>
      </c>
      <c r="G1384" s="85" t="s">
        <v>3729</v>
      </c>
      <c r="H1384" s="85" t="s">
        <v>3730</v>
      </c>
      <c r="I1384" s="85" t="s">
        <v>3731</v>
      </c>
    </row>
    <row r="1385" spans="1:9" ht="13.5" customHeight="1" x14ac:dyDescent="0.2">
      <c r="A1385" s="55">
        <f t="shared" si="21"/>
        <v>11907</v>
      </c>
      <c r="B1385" s="84">
        <v>119</v>
      </c>
      <c r="C1385" s="84">
        <v>1106215</v>
      </c>
      <c r="D1385" s="85" t="s">
        <v>101</v>
      </c>
      <c r="E1385" s="84">
        <v>7</v>
      </c>
      <c r="F1385" s="85" t="s">
        <v>207</v>
      </c>
      <c r="G1385" s="85" t="s">
        <v>3729</v>
      </c>
      <c r="H1385" s="85" t="s">
        <v>3730</v>
      </c>
      <c r="I1385" s="85" t="s">
        <v>3731</v>
      </c>
    </row>
    <row r="1386" spans="1:9" ht="13.5" customHeight="1" x14ac:dyDescent="0.2">
      <c r="A1386" s="55">
        <f t="shared" si="21"/>
        <v>11908</v>
      </c>
      <c r="B1386" s="84">
        <v>119</v>
      </c>
      <c r="C1386" s="84">
        <v>1106215</v>
      </c>
      <c r="D1386" s="85" t="s">
        <v>101</v>
      </c>
      <c r="E1386" s="84">
        <v>8</v>
      </c>
      <c r="F1386" s="85" t="s">
        <v>197</v>
      </c>
      <c r="G1386" s="85" t="s">
        <v>3727</v>
      </c>
      <c r="H1386" s="85" t="s">
        <v>3728</v>
      </c>
      <c r="I1386" s="85" t="s">
        <v>461</v>
      </c>
    </row>
    <row r="1387" spans="1:9" ht="13.5" customHeight="1" x14ac:dyDescent="0.2">
      <c r="A1387" s="55">
        <f t="shared" si="21"/>
        <v>12001</v>
      </c>
      <c r="B1387" s="84">
        <v>120</v>
      </c>
      <c r="C1387" s="84">
        <v>1110156</v>
      </c>
      <c r="D1387" s="85" t="s">
        <v>161</v>
      </c>
      <c r="E1387" s="84">
        <v>1</v>
      </c>
      <c r="F1387" s="85" t="s">
        <v>187</v>
      </c>
      <c r="G1387" s="85" t="s">
        <v>188</v>
      </c>
      <c r="H1387" s="85" t="s">
        <v>3732</v>
      </c>
      <c r="I1387" s="85" t="s">
        <v>293</v>
      </c>
    </row>
    <row r="1388" spans="1:9" ht="13.5" customHeight="1" x14ac:dyDescent="0.2">
      <c r="A1388" s="55">
        <f t="shared" si="21"/>
        <v>12002</v>
      </c>
      <c r="B1388" s="84">
        <v>120</v>
      </c>
      <c r="C1388" s="84">
        <v>1110156</v>
      </c>
      <c r="D1388" s="85" t="s">
        <v>161</v>
      </c>
      <c r="E1388" s="84">
        <v>2</v>
      </c>
      <c r="F1388" s="85" t="s">
        <v>207</v>
      </c>
      <c r="G1388" s="85" t="s">
        <v>3733</v>
      </c>
      <c r="H1388" s="85" t="s">
        <v>3734</v>
      </c>
      <c r="I1388" s="85" t="s">
        <v>3275</v>
      </c>
    </row>
    <row r="1389" spans="1:9" ht="13.5" customHeight="1" x14ac:dyDescent="0.2">
      <c r="A1389" s="55">
        <f t="shared" si="21"/>
        <v>12003</v>
      </c>
      <c r="B1389" s="84">
        <v>120</v>
      </c>
      <c r="C1389" s="84">
        <v>1110156</v>
      </c>
      <c r="D1389" s="85" t="s">
        <v>161</v>
      </c>
      <c r="E1389" s="84">
        <v>3</v>
      </c>
      <c r="F1389" s="85" t="s">
        <v>207</v>
      </c>
      <c r="G1389" s="85" t="s">
        <v>3735</v>
      </c>
      <c r="H1389" s="85" t="s">
        <v>3736</v>
      </c>
      <c r="I1389" s="85" t="s">
        <v>293</v>
      </c>
    </row>
    <row r="1390" spans="1:9" ht="13.5" customHeight="1" x14ac:dyDescent="0.2">
      <c r="A1390" s="55">
        <f t="shared" si="21"/>
        <v>12004</v>
      </c>
      <c r="B1390" s="84">
        <v>120</v>
      </c>
      <c r="C1390" s="84">
        <v>1110156</v>
      </c>
      <c r="D1390" s="85" t="s">
        <v>161</v>
      </c>
      <c r="E1390" s="84">
        <v>4</v>
      </c>
      <c r="F1390" s="85" t="s">
        <v>187</v>
      </c>
      <c r="G1390" s="85" t="s">
        <v>3737</v>
      </c>
      <c r="H1390" s="85" t="s">
        <v>3738</v>
      </c>
      <c r="I1390" s="85" t="s">
        <v>3275</v>
      </c>
    </row>
    <row r="1391" spans="1:9" ht="13.5" customHeight="1" x14ac:dyDescent="0.2">
      <c r="A1391" s="55">
        <f t="shared" si="21"/>
        <v>12005</v>
      </c>
      <c r="B1391" s="84">
        <v>120</v>
      </c>
      <c r="C1391" s="84">
        <v>1110156</v>
      </c>
      <c r="D1391" s="85" t="s">
        <v>161</v>
      </c>
      <c r="E1391" s="84">
        <v>5</v>
      </c>
      <c r="F1391" s="85" t="s">
        <v>191</v>
      </c>
      <c r="G1391" s="85" t="s">
        <v>3739</v>
      </c>
      <c r="H1391" s="85" t="s">
        <v>3740</v>
      </c>
      <c r="I1391" s="85" t="s">
        <v>3741</v>
      </c>
    </row>
    <row r="1392" spans="1:9" ht="13.5" customHeight="1" x14ac:dyDescent="0.2">
      <c r="A1392" s="55">
        <f t="shared" si="21"/>
        <v>12006</v>
      </c>
      <c r="B1392" s="84">
        <v>120</v>
      </c>
      <c r="C1392" s="84">
        <v>1110156</v>
      </c>
      <c r="D1392" s="85" t="s">
        <v>161</v>
      </c>
      <c r="E1392" s="84">
        <v>6</v>
      </c>
      <c r="F1392" s="85" t="s">
        <v>191</v>
      </c>
      <c r="G1392" s="85" t="s">
        <v>456</v>
      </c>
      <c r="H1392" s="85" t="s">
        <v>3742</v>
      </c>
      <c r="I1392" s="85" t="s">
        <v>2168</v>
      </c>
    </row>
    <row r="1393" spans="1:9" ht="13.5" customHeight="1" x14ac:dyDescent="0.2">
      <c r="A1393" s="55">
        <f t="shared" si="21"/>
        <v>12007</v>
      </c>
      <c r="B1393" s="84">
        <v>120</v>
      </c>
      <c r="C1393" s="84">
        <v>1110156</v>
      </c>
      <c r="D1393" s="85" t="s">
        <v>161</v>
      </c>
      <c r="E1393" s="84">
        <v>7</v>
      </c>
      <c r="F1393" s="85" t="s">
        <v>191</v>
      </c>
      <c r="G1393" s="85" t="s">
        <v>3743</v>
      </c>
      <c r="H1393" s="85" t="s">
        <v>3744</v>
      </c>
      <c r="I1393" s="85" t="s">
        <v>3745</v>
      </c>
    </row>
    <row r="1394" spans="1:9" ht="13.5" customHeight="1" x14ac:dyDescent="0.2">
      <c r="A1394" s="55">
        <f t="shared" si="21"/>
        <v>12008</v>
      </c>
      <c r="B1394" s="84">
        <v>120</v>
      </c>
      <c r="C1394" s="84">
        <v>1110156</v>
      </c>
      <c r="D1394" s="85" t="s">
        <v>161</v>
      </c>
      <c r="E1394" s="84">
        <v>8</v>
      </c>
      <c r="F1394" s="85" t="s">
        <v>191</v>
      </c>
      <c r="G1394" s="85" t="s">
        <v>3746</v>
      </c>
      <c r="H1394" s="85" t="s">
        <v>3747</v>
      </c>
      <c r="I1394" s="85" t="s">
        <v>3748</v>
      </c>
    </row>
    <row r="1395" spans="1:9" ht="13.5" customHeight="1" x14ac:dyDescent="0.2">
      <c r="A1395" s="55">
        <f t="shared" si="21"/>
        <v>12009</v>
      </c>
      <c r="B1395" s="84">
        <v>120</v>
      </c>
      <c r="C1395" s="84">
        <v>1110156</v>
      </c>
      <c r="D1395" s="85" t="s">
        <v>161</v>
      </c>
      <c r="E1395" s="84">
        <v>9</v>
      </c>
      <c r="F1395" s="85" t="s">
        <v>191</v>
      </c>
      <c r="G1395" s="85" t="s">
        <v>3749</v>
      </c>
      <c r="H1395" s="85" t="s">
        <v>3750</v>
      </c>
      <c r="I1395" s="85" t="s">
        <v>3751</v>
      </c>
    </row>
    <row r="1396" spans="1:9" ht="13.5" customHeight="1" x14ac:dyDescent="0.2">
      <c r="A1396" s="55">
        <f t="shared" si="21"/>
        <v>12101</v>
      </c>
      <c r="B1396" s="84">
        <v>121</v>
      </c>
      <c r="C1396" s="84">
        <v>1503524</v>
      </c>
      <c r="D1396" s="85" t="s">
        <v>82</v>
      </c>
      <c r="E1396" s="84">
        <v>1</v>
      </c>
      <c r="F1396" s="85" t="s">
        <v>187</v>
      </c>
      <c r="G1396" s="85" t="s">
        <v>188</v>
      </c>
      <c r="H1396" s="85" t="s">
        <v>3752</v>
      </c>
      <c r="I1396" s="85" t="s">
        <v>1734</v>
      </c>
    </row>
    <row r="1397" spans="1:9" ht="13.5" customHeight="1" x14ac:dyDescent="0.2">
      <c r="A1397" s="55">
        <f t="shared" si="21"/>
        <v>12102</v>
      </c>
      <c r="B1397" s="84">
        <v>121</v>
      </c>
      <c r="C1397" s="84">
        <v>1503524</v>
      </c>
      <c r="D1397" s="85" t="s">
        <v>82</v>
      </c>
      <c r="E1397" s="84">
        <v>2</v>
      </c>
      <c r="F1397" s="85" t="s">
        <v>191</v>
      </c>
      <c r="G1397" s="85" t="s">
        <v>3753</v>
      </c>
      <c r="H1397" s="85" t="s">
        <v>3754</v>
      </c>
      <c r="I1397" s="85" t="s">
        <v>3755</v>
      </c>
    </row>
    <row r="1398" spans="1:9" ht="13.5" customHeight="1" x14ac:dyDescent="0.2">
      <c r="A1398" s="55">
        <f t="shared" si="21"/>
        <v>12103</v>
      </c>
      <c r="B1398" s="84">
        <v>121</v>
      </c>
      <c r="C1398" s="84">
        <v>1503524</v>
      </c>
      <c r="D1398" s="85" t="s">
        <v>82</v>
      </c>
      <c r="E1398" s="84">
        <v>3</v>
      </c>
      <c r="F1398" s="85" t="s">
        <v>191</v>
      </c>
      <c r="G1398" s="85" t="s">
        <v>3756</v>
      </c>
      <c r="H1398" s="85" t="s">
        <v>3757</v>
      </c>
      <c r="I1398" s="85" t="s">
        <v>3758</v>
      </c>
    </row>
    <row r="1399" spans="1:9" ht="13.5" customHeight="1" x14ac:dyDescent="0.2">
      <c r="A1399" s="55">
        <f t="shared" si="21"/>
        <v>12104</v>
      </c>
      <c r="B1399" s="84">
        <v>121</v>
      </c>
      <c r="C1399" s="84">
        <v>1503524</v>
      </c>
      <c r="D1399" s="85" t="s">
        <v>82</v>
      </c>
      <c r="E1399" s="84">
        <v>4</v>
      </c>
      <c r="F1399" s="85" t="s">
        <v>191</v>
      </c>
      <c r="G1399" s="85" t="s">
        <v>3759</v>
      </c>
      <c r="H1399" s="85" t="s">
        <v>3760</v>
      </c>
      <c r="I1399" s="85" t="s">
        <v>3761</v>
      </c>
    </row>
    <row r="1400" spans="1:9" ht="13.5" customHeight="1" x14ac:dyDescent="0.2">
      <c r="A1400" s="55">
        <f t="shared" si="21"/>
        <v>12105</v>
      </c>
      <c r="B1400" s="84">
        <v>121</v>
      </c>
      <c r="C1400" s="84">
        <v>1503524</v>
      </c>
      <c r="D1400" s="85" t="s">
        <v>82</v>
      </c>
      <c r="E1400" s="84">
        <v>5</v>
      </c>
      <c r="F1400" s="85" t="s">
        <v>191</v>
      </c>
      <c r="G1400" s="85" t="s">
        <v>3762</v>
      </c>
      <c r="H1400" s="85" t="s">
        <v>3763</v>
      </c>
      <c r="I1400" s="85" t="s">
        <v>1766</v>
      </c>
    </row>
    <row r="1401" spans="1:9" ht="13.5" customHeight="1" x14ac:dyDescent="0.2">
      <c r="A1401" s="55">
        <f t="shared" si="21"/>
        <v>12106</v>
      </c>
      <c r="B1401" s="84">
        <v>121</v>
      </c>
      <c r="C1401" s="84">
        <v>1503524</v>
      </c>
      <c r="D1401" s="85" t="s">
        <v>82</v>
      </c>
      <c r="E1401" s="84">
        <v>6</v>
      </c>
      <c r="F1401" s="85" t="s">
        <v>191</v>
      </c>
      <c r="G1401" s="85" t="s">
        <v>3764</v>
      </c>
      <c r="H1401" s="85" t="s">
        <v>3765</v>
      </c>
      <c r="I1401" s="85" t="s">
        <v>3766</v>
      </c>
    </row>
    <row r="1402" spans="1:9" ht="13.5" customHeight="1" x14ac:dyDescent="0.2">
      <c r="A1402" s="55">
        <f t="shared" si="21"/>
        <v>12107</v>
      </c>
      <c r="B1402" s="84">
        <v>121</v>
      </c>
      <c r="C1402" s="84">
        <v>1503524</v>
      </c>
      <c r="D1402" s="85" t="s">
        <v>82</v>
      </c>
      <c r="E1402" s="84">
        <v>7</v>
      </c>
      <c r="F1402" s="85" t="s">
        <v>191</v>
      </c>
      <c r="G1402" s="85" t="s">
        <v>3767</v>
      </c>
      <c r="H1402" s="85" t="s">
        <v>3768</v>
      </c>
      <c r="I1402" s="85" t="s">
        <v>3769</v>
      </c>
    </row>
    <row r="1403" spans="1:9" ht="13.5" customHeight="1" x14ac:dyDescent="0.2">
      <c r="A1403" s="55">
        <f t="shared" si="21"/>
        <v>12108</v>
      </c>
      <c r="B1403" s="84">
        <v>121</v>
      </c>
      <c r="C1403" s="84">
        <v>1503524</v>
      </c>
      <c r="D1403" s="85" t="s">
        <v>82</v>
      </c>
      <c r="E1403" s="84">
        <v>8</v>
      </c>
      <c r="F1403" s="85" t="s">
        <v>191</v>
      </c>
      <c r="G1403" s="85" t="s">
        <v>3770</v>
      </c>
      <c r="H1403" s="85" t="s">
        <v>3771</v>
      </c>
      <c r="I1403" s="85" t="s">
        <v>3772</v>
      </c>
    </row>
    <row r="1404" spans="1:9" ht="13.5" customHeight="1" x14ac:dyDescent="0.2">
      <c r="A1404" s="55">
        <f t="shared" si="21"/>
        <v>12109</v>
      </c>
      <c r="B1404" s="84">
        <v>121</v>
      </c>
      <c r="C1404" s="84">
        <v>1503524</v>
      </c>
      <c r="D1404" s="85" t="s">
        <v>82</v>
      </c>
      <c r="E1404" s="84">
        <v>9</v>
      </c>
      <c r="F1404" s="85" t="s">
        <v>191</v>
      </c>
      <c r="G1404" s="85" t="s">
        <v>3773</v>
      </c>
      <c r="H1404" s="85" t="s">
        <v>3774</v>
      </c>
      <c r="I1404" s="85" t="s">
        <v>3775</v>
      </c>
    </row>
    <row r="1405" spans="1:9" ht="13.5" customHeight="1" x14ac:dyDescent="0.2">
      <c r="A1405" s="55">
        <f t="shared" si="21"/>
        <v>12110</v>
      </c>
      <c r="B1405" s="84">
        <v>121</v>
      </c>
      <c r="C1405" s="84">
        <v>1503524</v>
      </c>
      <c r="D1405" s="85" t="s">
        <v>82</v>
      </c>
      <c r="E1405" s="84">
        <v>10</v>
      </c>
      <c r="F1405" s="85" t="s">
        <v>191</v>
      </c>
      <c r="G1405" s="85" t="s">
        <v>3776</v>
      </c>
      <c r="H1405" s="85" t="s">
        <v>3777</v>
      </c>
      <c r="I1405" s="85" t="s">
        <v>3778</v>
      </c>
    </row>
    <row r="1406" spans="1:9" ht="13.5" customHeight="1" x14ac:dyDescent="0.2">
      <c r="A1406" s="55">
        <f t="shared" si="21"/>
        <v>12111</v>
      </c>
      <c r="B1406" s="84">
        <v>121</v>
      </c>
      <c r="C1406" s="84">
        <v>1503524</v>
      </c>
      <c r="D1406" s="85" t="s">
        <v>82</v>
      </c>
      <c r="E1406" s="84">
        <v>11</v>
      </c>
      <c r="F1406" s="85" t="s">
        <v>191</v>
      </c>
      <c r="G1406" s="85" t="s">
        <v>3779</v>
      </c>
      <c r="H1406" s="85" t="s">
        <v>3780</v>
      </c>
      <c r="I1406" s="85" t="s">
        <v>3781</v>
      </c>
    </row>
    <row r="1407" spans="1:9" ht="13.5" customHeight="1" x14ac:dyDescent="0.2">
      <c r="A1407" s="55">
        <f t="shared" si="21"/>
        <v>12112</v>
      </c>
      <c r="B1407" s="84">
        <v>121</v>
      </c>
      <c r="C1407" s="84">
        <v>1503524</v>
      </c>
      <c r="D1407" s="85" t="s">
        <v>82</v>
      </c>
      <c r="E1407" s="84">
        <v>12</v>
      </c>
      <c r="F1407" s="85" t="s">
        <v>191</v>
      </c>
      <c r="G1407" s="85" t="s">
        <v>3782</v>
      </c>
      <c r="H1407" s="85" t="s">
        <v>3783</v>
      </c>
      <c r="I1407" s="85" t="s">
        <v>866</v>
      </c>
    </row>
    <row r="1408" spans="1:9" ht="13.5" customHeight="1" x14ac:dyDescent="0.2">
      <c r="A1408" s="55">
        <f t="shared" si="21"/>
        <v>12113</v>
      </c>
      <c r="B1408" s="84">
        <v>121</v>
      </c>
      <c r="C1408" s="84">
        <v>1503524</v>
      </c>
      <c r="D1408" s="85" t="s">
        <v>82</v>
      </c>
      <c r="E1408" s="84">
        <v>13</v>
      </c>
      <c r="F1408" s="85" t="s">
        <v>207</v>
      </c>
      <c r="G1408" s="85" t="s">
        <v>3784</v>
      </c>
      <c r="H1408" s="85" t="s">
        <v>3785</v>
      </c>
      <c r="I1408" s="85" t="s">
        <v>3786</v>
      </c>
    </row>
    <row r="1409" spans="1:9" ht="13.5" customHeight="1" x14ac:dyDescent="0.2">
      <c r="A1409" s="55">
        <f t="shared" si="21"/>
        <v>12114</v>
      </c>
      <c r="B1409" s="84">
        <v>121</v>
      </c>
      <c r="C1409" s="84">
        <v>1503524</v>
      </c>
      <c r="D1409" s="85" t="s">
        <v>82</v>
      </c>
      <c r="E1409" s="84">
        <v>14</v>
      </c>
      <c r="F1409" s="85" t="s">
        <v>207</v>
      </c>
      <c r="G1409" s="85" t="s">
        <v>3787</v>
      </c>
      <c r="H1409" s="85" t="s">
        <v>3788</v>
      </c>
      <c r="I1409" s="85" t="s">
        <v>3789</v>
      </c>
    </row>
    <row r="1410" spans="1:9" ht="13.5" customHeight="1" x14ac:dyDescent="0.2">
      <c r="A1410" s="55">
        <f t="shared" si="21"/>
        <v>12115</v>
      </c>
      <c r="B1410" s="84">
        <v>121</v>
      </c>
      <c r="C1410" s="84">
        <v>1503524</v>
      </c>
      <c r="D1410" s="85" t="s">
        <v>82</v>
      </c>
      <c r="E1410" s="84">
        <v>15</v>
      </c>
      <c r="F1410" s="85" t="s">
        <v>207</v>
      </c>
      <c r="G1410" s="85" t="s">
        <v>3790</v>
      </c>
      <c r="H1410" s="85" t="s">
        <v>3791</v>
      </c>
      <c r="I1410" s="85" t="s">
        <v>3792</v>
      </c>
    </row>
    <row r="1411" spans="1:9" ht="13.5" customHeight="1" x14ac:dyDescent="0.2">
      <c r="A1411" s="55">
        <f t="shared" si="21"/>
        <v>12116</v>
      </c>
      <c r="B1411" s="84">
        <v>121</v>
      </c>
      <c r="C1411" s="84">
        <v>1503524</v>
      </c>
      <c r="D1411" s="85" t="s">
        <v>82</v>
      </c>
      <c r="E1411" s="84">
        <v>16</v>
      </c>
      <c r="F1411" s="85" t="s">
        <v>207</v>
      </c>
      <c r="G1411" s="85" t="s">
        <v>3793</v>
      </c>
      <c r="H1411" s="85" t="s">
        <v>3794</v>
      </c>
      <c r="I1411" s="85" t="s">
        <v>3795</v>
      </c>
    </row>
    <row r="1412" spans="1:9" ht="13.5" customHeight="1" x14ac:dyDescent="0.2">
      <c r="A1412" s="55">
        <f t="shared" ref="A1412:A1475" si="22">B1412*100+E1412</f>
        <v>12117</v>
      </c>
      <c r="B1412" s="84">
        <v>121</v>
      </c>
      <c r="C1412" s="84">
        <v>1503524</v>
      </c>
      <c r="D1412" s="85" t="s">
        <v>82</v>
      </c>
      <c r="E1412" s="84">
        <v>17</v>
      </c>
      <c r="F1412" s="85" t="s">
        <v>207</v>
      </c>
      <c r="G1412" s="85" t="s">
        <v>3796</v>
      </c>
      <c r="H1412" s="85" t="s">
        <v>3797</v>
      </c>
      <c r="I1412" s="85" t="s">
        <v>3798</v>
      </c>
    </row>
    <row r="1413" spans="1:9" ht="13.5" customHeight="1" x14ac:dyDescent="0.2">
      <c r="A1413" s="55">
        <f t="shared" si="22"/>
        <v>12118</v>
      </c>
      <c r="B1413" s="84">
        <v>121</v>
      </c>
      <c r="C1413" s="84">
        <v>1503524</v>
      </c>
      <c r="D1413" s="85" t="s">
        <v>82</v>
      </c>
      <c r="E1413" s="84">
        <v>18</v>
      </c>
      <c r="F1413" s="85" t="s">
        <v>207</v>
      </c>
      <c r="G1413" s="85" t="s">
        <v>456</v>
      </c>
      <c r="H1413" s="85" t="s">
        <v>3799</v>
      </c>
      <c r="I1413" s="85" t="s">
        <v>3800</v>
      </c>
    </row>
    <row r="1414" spans="1:9" ht="13.5" customHeight="1" x14ac:dyDescent="0.2">
      <c r="A1414" s="55">
        <f t="shared" si="22"/>
        <v>12119</v>
      </c>
      <c r="B1414" s="84">
        <v>121</v>
      </c>
      <c r="C1414" s="84">
        <v>1503524</v>
      </c>
      <c r="D1414" s="85" t="s">
        <v>82</v>
      </c>
      <c r="E1414" s="84">
        <v>19</v>
      </c>
      <c r="F1414" s="85" t="s">
        <v>207</v>
      </c>
      <c r="G1414" s="85" t="s">
        <v>3796</v>
      </c>
      <c r="H1414" s="85" t="s">
        <v>3801</v>
      </c>
      <c r="I1414" s="85" t="s">
        <v>461</v>
      </c>
    </row>
    <row r="1415" spans="1:9" ht="13.5" customHeight="1" x14ac:dyDescent="0.2">
      <c r="A1415" s="55">
        <f t="shared" si="22"/>
        <v>12201</v>
      </c>
      <c r="B1415" s="84">
        <v>122</v>
      </c>
      <c r="C1415" s="84">
        <v>1111883</v>
      </c>
      <c r="D1415" s="85" t="s">
        <v>91</v>
      </c>
      <c r="E1415" s="84">
        <v>1</v>
      </c>
      <c r="F1415" s="85" t="s">
        <v>187</v>
      </c>
      <c r="G1415" s="85" t="s">
        <v>188</v>
      </c>
      <c r="H1415" s="85" t="s">
        <v>3802</v>
      </c>
      <c r="I1415" s="85" t="s">
        <v>269</v>
      </c>
    </row>
    <row r="1416" spans="1:9" ht="13.5" customHeight="1" x14ac:dyDescent="0.2">
      <c r="A1416" s="55">
        <f t="shared" si="22"/>
        <v>12202</v>
      </c>
      <c r="B1416" s="84">
        <v>122</v>
      </c>
      <c r="C1416" s="84">
        <v>1111883</v>
      </c>
      <c r="D1416" s="85" t="s">
        <v>91</v>
      </c>
      <c r="E1416" s="84">
        <v>2</v>
      </c>
      <c r="F1416" s="85" t="s">
        <v>187</v>
      </c>
      <c r="G1416" s="85" t="s">
        <v>3803</v>
      </c>
      <c r="H1416" s="85" t="s">
        <v>293</v>
      </c>
      <c r="I1416" s="85" t="s">
        <v>293</v>
      </c>
    </row>
    <row r="1417" spans="1:9" ht="13.5" customHeight="1" x14ac:dyDescent="0.2">
      <c r="A1417" s="55">
        <f t="shared" si="22"/>
        <v>12203</v>
      </c>
      <c r="B1417" s="84">
        <v>122</v>
      </c>
      <c r="C1417" s="84">
        <v>1111883</v>
      </c>
      <c r="D1417" s="85" t="s">
        <v>91</v>
      </c>
      <c r="E1417" s="84">
        <v>3</v>
      </c>
      <c r="F1417" s="85" t="s">
        <v>187</v>
      </c>
      <c r="G1417" s="85" t="s">
        <v>3804</v>
      </c>
      <c r="H1417" s="85" t="s">
        <v>3805</v>
      </c>
      <c r="I1417" s="85" t="s">
        <v>3806</v>
      </c>
    </row>
    <row r="1418" spans="1:9" ht="13.5" customHeight="1" x14ac:dyDescent="0.2">
      <c r="A1418" s="55">
        <f t="shared" si="22"/>
        <v>12204</v>
      </c>
      <c r="B1418" s="84">
        <v>122</v>
      </c>
      <c r="C1418" s="84">
        <v>1111883</v>
      </c>
      <c r="D1418" s="85" t="s">
        <v>91</v>
      </c>
      <c r="E1418" s="84">
        <v>4</v>
      </c>
      <c r="F1418" s="85" t="s">
        <v>191</v>
      </c>
      <c r="G1418" s="85" t="s">
        <v>3807</v>
      </c>
      <c r="H1418" s="85" t="s">
        <v>3808</v>
      </c>
      <c r="I1418" s="85" t="s">
        <v>3809</v>
      </c>
    </row>
    <row r="1419" spans="1:9" ht="13.5" customHeight="1" x14ac:dyDescent="0.2">
      <c r="A1419" s="55">
        <f t="shared" si="22"/>
        <v>12205</v>
      </c>
      <c r="B1419" s="84">
        <v>122</v>
      </c>
      <c r="C1419" s="84">
        <v>1111883</v>
      </c>
      <c r="D1419" s="85" t="s">
        <v>91</v>
      </c>
      <c r="E1419" s="84">
        <v>5</v>
      </c>
      <c r="F1419" s="85" t="s">
        <v>207</v>
      </c>
      <c r="G1419" s="85" t="s">
        <v>3810</v>
      </c>
      <c r="H1419" s="85" t="s">
        <v>3811</v>
      </c>
      <c r="I1419" s="85" t="s">
        <v>3812</v>
      </c>
    </row>
    <row r="1420" spans="1:9" ht="13.5" customHeight="1" x14ac:dyDescent="0.2">
      <c r="A1420" s="55">
        <f t="shared" si="22"/>
        <v>12206</v>
      </c>
      <c r="B1420" s="84">
        <v>122</v>
      </c>
      <c r="C1420" s="84">
        <v>1111883</v>
      </c>
      <c r="D1420" s="85" t="s">
        <v>91</v>
      </c>
      <c r="E1420" s="84">
        <v>6</v>
      </c>
      <c r="F1420" s="85" t="s">
        <v>207</v>
      </c>
      <c r="G1420" s="85" t="s">
        <v>3813</v>
      </c>
      <c r="H1420" s="85" t="s">
        <v>3814</v>
      </c>
      <c r="I1420" s="85" t="s">
        <v>3815</v>
      </c>
    </row>
    <row r="1421" spans="1:9" ht="13.5" customHeight="1" x14ac:dyDescent="0.2">
      <c r="A1421" s="55">
        <f t="shared" si="22"/>
        <v>12207</v>
      </c>
      <c r="B1421" s="84">
        <v>122</v>
      </c>
      <c r="C1421" s="84">
        <v>1111883</v>
      </c>
      <c r="D1421" s="85" t="s">
        <v>91</v>
      </c>
      <c r="E1421" s="84">
        <v>7</v>
      </c>
      <c r="F1421" s="85" t="s">
        <v>207</v>
      </c>
      <c r="G1421" s="85" t="s">
        <v>3816</v>
      </c>
      <c r="H1421" s="85" t="s">
        <v>3817</v>
      </c>
      <c r="I1421" s="85" t="s">
        <v>3818</v>
      </c>
    </row>
    <row r="1422" spans="1:9" ht="13.5" customHeight="1" x14ac:dyDescent="0.2">
      <c r="A1422" s="55">
        <f t="shared" si="22"/>
        <v>12208</v>
      </c>
      <c r="B1422" s="84">
        <v>122</v>
      </c>
      <c r="C1422" s="84">
        <v>1111883</v>
      </c>
      <c r="D1422" s="85" t="s">
        <v>91</v>
      </c>
      <c r="E1422" s="84">
        <v>8</v>
      </c>
      <c r="F1422" s="85" t="s">
        <v>207</v>
      </c>
      <c r="G1422" s="85" t="s">
        <v>3813</v>
      </c>
      <c r="H1422" s="85" t="s">
        <v>3814</v>
      </c>
      <c r="I1422" s="85" t="s">
        <v>3815</v>
      </c>
    </row>
    <row r="1423" spans="1:9" ht="13.5" customHeight="1" x14ac:dyDescent="0.2">
      <c r="A1423" s="55">
        <f t="shared" si="22"/>
        <v>12209</v>
      </c>
      <c r="B1423" s="84">
        <v>122</v>
      </c>
      <c r="C1423" s="84">
        <v>1111883</v>
      </c>
      <c r="D1423" s="85" t="s">
        <v>91</v>
      </c>
      <c r="E1423" s="84">
        <v>9</v>
      </c>
      <c r="F1423" s="85" t="s">
        <v>207</v>
      </c>
      <c r="G1423" s="85" t="s">
        <v>3819</v>
      </c>
      <c r="H1423" s="85" t="s">
        <v>3820</v>
      </c>
      <c r="I1423" s="85" t="s">
        <v>3815</v>
      </c>
    </row>
    <row r="1424" spans="1:9" ht="13.5" customHeight="1" x14ac:dyDescent="0.2">
      <c r="A1424" s="55">
        <f t="shared" si="22"/>
        <v>12301</v>
      </c>
      <c r="B1424" s="84">
        <v>123</v>
      </c>
      <c r="C1424" s="84">
        <v>1111519</v>
      </c>
      <c r="D1424" s="85" t="s">
        <v>102</v>
      </c>
      <c r="E1424" s="84">
        <v>1</v>
      </c>
      <c r="F1424" s="85" t="s">
        <v>187</v>
      </c>
      <c r="G1424" s="85" t="s">
        <v>188</v>
      </c>
      <c r="H1424" s="85" t="s">
        <v>3821</v>
      </c>
      <c r="I1424" s="85" t="s">
        <v>3822</v>
      </c>
    </row>
    <row r="1425" spans="1:9" ht="13.5" customHeight="1" x14ac:dyDescent="0.2">
      <c r="A1425" s="55">
        <f t="shared" si="22"/>
        <v>12302</v>
      </c>
      <c r="B1425" s="84">
        <v>123</v>
      </c>
      <c r="C1425" s="84">
        <v>1111519</v>
      </c>
      <c r="D1425" s="85" t="s">
        <v>102</v>
      </c>
      <c r="E1425" s="84">
        <v>2</v>
      </c>
      <c r="F1425" s="85" t="s">
        <v>191</v>
      </c>
      <c r="G1425" s="85" t="s">
        <v>3823</v>
      </c>
      <c r="H1425" s="85" t="s">
        <v>3824</v>
      </c>
      <c r="I1425" s="85" t="s">
        <v>3825</v>
      </c>
    </row>
    <row r="1426" spans="1:9" ht="13.5" customHeight="1" x14ac:dyDescent="0.2">
      <c r="A1426" s="55">
        <f t="shared" si="22"/>
        <v>12303</v>
      </c>
      <c r="B1426" s="84">
        <v>123</v>
      </c>
      <c r="C1426" s="84">
        <v>1111519</v>
      </c>
      <c r="D1426" s="85" t="s">
        <v>102</v>
      </c>
      <c r="E1426" s="84">
        <v>3</v>
      </c>
      <c r="F1426" s="85" t="s">
        <v>191</v>
      </c>
      <c r="G1426" s="85" t="s">
        <v>3826</v>
      </c>
      <c r="H1426" s="85" t="s">
        <v>3827</v>
      </c>
      <c r="I1426" s="85" t="s">
        <v>3828</v>
      </c>
    </row>
    <row r="1427" spans="1:9" ht="13.5" customHeight="1" x14ac:dyDescent="0.2">
      <c r="A1427" s="55">
        <f t="shared" si="22"/>
        <v>12304</v>
      </c>
      <c r="B1427" s="84">
        <v>123</v>
      </c>
      <c r="C1427" s="84">
        <v>1111519</v>
      </c>
      <c r="D1427" s="85" t="s">
        <v>102</v>
      </c>
      <c r="E1427" s="84">
        <v>4</v>
      </c>
      <c r="F1427" s="85" t="s">
        <v>191</v>
      </c>
      <c r="G1427" s="85" t="s">
        <v>620</v>
      </c>
      <c r="H1427" s="85" t="s">
        <v>3829</v>
      </c>
      <c r="I1427" s="85" t="s">
        <v>619</v>
      </c>
    </row>
    <row r="1428" spans="1:9" ht="13.5" customHeight="1" x14ac:dyDescent="0.2">
      <c r="A1428" s="55">
        <f t="shared" si="22"/>
        <v>12305</v>
      </c>
      <c r="B1428" s="84">
        <v>123</v>
      </c>
      <c r="C1428" s="84">
        <v>1111519</v>
      </c>
      <c r="D1428" s="85" t="s">
        <v>102</v>
      </c>
      <c r="E1428" s="84">
        <v>5</v>
      </c>
      <c r="F1428" s="85" t="s">
        <v>207</v>
      </c>
      <c r="G1428" s="85" t="s">
        <v>3830</v>
      </c>
      <c r="H1428" s="85" t="s">
        <v>3831</v>
      </c>
      <c r="I1428" s="85" t="s">
        <v>3832</v>
      </c>
    </row>
    <row r="1429" spans="1:9" ht="13.5" customHeight="1" x14ac:dyDescent="0.2">
      <c r="A1429" s="55">
        <f t="shared" si="22"/>
        <v>12306</v>
      </c>
      <c r="B1429" s="84">
        <v>123</v>
      </c>
      <c r="C1429" s="84">
        <v>1111519</v>
      </c>
      <c r="D1429" s="85" t="s">
        <v>102</v>
      </c>
      <c r="E1429" s="84">
        <v>6</v>
      </c>
      <c r="F1429" s="85" t="s">
        <v>207</v>
      </c>
      <c r="G1429" s="85" t="s">
        <v>3833</v>
      </c>
      <c r="H1429" s="85" t="s">
        <v>3834</v>
      </c>
      <c r="I1429" s="85" t="s">
        <v>3835</v>
      </c>
    </row>
    <row r="1430" spans="1:9" ht="13.5" customHeight="1" x14ac:dyDescent="0.2">
      <c r="A1430" s="55">
        <f t="shared" si="22"/>
        <v>12307</v>
      </c>
      <c r="B1430" s="84">
        <v>123</v>
      </c>
      <c r="C1430" s="84">
        <v>1111519</v>
      </c>
      <c r="D1430" s="85" t="s">
        <v>102</v>
      </c>
      <c r="E1430" s="84">
        <v>7</v>
      </c>
      <c r="F1430" s="85" t="s">
        <v>207</v>
      </c>
      <c r="G1430" s="85" t="s">
        <v>3836</v>
      </c>
      <c r="H1430" s="85" t="s">
        <v>3837</v>
      </c>
      <c r="I1430" s="85" t="s">
        <v>519</v>
      </c>
    </row>
    <row r="1431" spans="1:9" ht="13.5" customHeight="1" x14ac:dyDescent="0.2">
      <c r="A1431" s="55">
        <f t="shared" si="22"/>
        <v>12308</v>
      </c>
      <c r="B1431" s="84">
        <v>123</v>
      </c>
      <c r="C1431" s="84">
        <v>1111519</v>
      </c>
      <c r="D1431" s="85" t="s">
        <v>102</v>
      </c>
      <c r="E1431" s="84">
        <v>8</v>
      </c>
      <c r="F1431" s="85" t="s">
        <v>207</v>
      </c>
      <c r="G1431" s="85" t="s">
        <v>3838</v>
      </c>
      <c r="H1431" s="85" t="s">
        <v>3839</v>
      </c>
      <c r="I1431" s="85" t="s">
        <v>3840</v>
      </c>
    </row>
    <row r="1432" spans="1:9" ht="13.5" customHeight="1" x14ac:dyDescent="0.2">
      <c r="A1432" s="55">
        <f t="shared" si="22"/>
        <v>12309</v>
      </c>
      <c r="B1432" s="84">
        <v>123</v>
      </c>
      <c r="C1432" s="84">
        <v>1111519</v>
      </c>
      <c r="D1432" s="85" t="s">
        <v>102</v>
      </c>
      <c r="E1432" s="84">
        <v>9</v>
      </c>
      <c r="F1432" s="85" t="s">
        <v>207</v>
      </c>
      <c r="G1432" s="85" t="s">
        <v>3841</v>
      </c>
      <c r="H1432" s="85" t="s">
        <v>3842</v>
      </c>
      <c r="I1432" s="85" t="s">
        <v>1290</v>
      </c>
    </row>
    <row r="1433" spans="1:9" ht="13.5" customHeight="1" x14ac:dyDescent="0.2">
      <c r="A1433" s="55">
        <f t="shared" si="22"/>
        <v>12310</v>
      </c>
      <c r="B1433" s="84">
        <v>123</v>
      </c>
      <c r="C1433" s="84">
        <v>1111519</v>
      </c>
      <c r="D1433" s="85" t="s">
        <v>102</v>
      </c>
      <c r="E1433" s="84">
        <v>10</v>
      </c>
      <c r="F1433" s="85" t="s">
        <v>207</v>
      </c>
      <c r="G1433" s="85" t="s">
        <v>3843</v>
      </c>
      <c r="H1433" s="85" t="s">
        <v>3844</v>
      </c>
      <c r="I1433" s="85" t="s">
        <v>256</v>
      </c>
    </row>
    <row r="1434" spans="1:9" ht="13.5" customHeight="1" x14ac:dyDescent="0.2">
      <c r="A1434" s="55">
        <f t="shared" si="22"/>
        <v>12311</v>
      </c>
      <c r="B1434" s="84">
        <v>123</v>
      </c>
      <c r="C1434" s="84">
        <v>1111519</v>
      </c>
      <c r="D1434" s="85" t="s">
        <v>102</v>
      </c>
      <c r="E1434" s="84">
        <v>11</v>
      </c>
      <c r="F1434" s="85" t="s">
        <v>207</v>
      </c>
      <c r="G1434" s="85" t="s">
        <v>2611</v>
      </c>
      <c r="H1434" s="85" t="s">
        <v>3845</v>
      </c>
      <c r="I1434" s="85" t="s">
        <v>965</v>
      </c>
    </row>
    <row r="1435" spans="1:9" ht="13.5" customHeight="1" x14ac:dyDescent="0.2">
      <c r="A1435" s="55">
        <f t="shared" si="22"/>
        <v>12312</v>
      </c>
      <c r="B1435" s="84">
        <v>123</v>
      </c>
      <c r="C1435" s="84">
        <v>1111519</v>
      </c>
      <c r="D1435" s="85" t="s">
        <v>102</v>
      </c>
      <c r="E1435" s="84">
        <v>12</v>
      </c>
      <c r="F1435" s="85" t="s">
        <v>207</v>
      </c>
      <c r="G1435" s="85" t="s">
        <v>2177</v>
      </c>
      <c r="H1435" s="85" t="s">
        <v>3846</v>
      </c>
      <c r="I1435" s="85" t="s">
        <v>3847</v>
      </c>
    </row>
    <row r="1436" spans="1:9" ht="13.5" customHeight="1" x14ac:dyDescent="0.2">
      <c r="A1436" s="55">
        <f t="shared" si="22"/>
        <v>12313</v>
      </c>
      <c r="B1436" s="84">
        <v>123</v>
      </c>
      <c r="C1436" s="84">
        <v>1111519</v>
      </c>
      <c r="D1436" s="85" t="s">
        <v>102</v>
      </c>
      <c r="E1436" s="84">
        <v>13</v>
      </c>
      <c r="F1436" s="85" t="s">
        <v>207</v>
      </c>
      <c r="G1436" s="85" t="s">
        <v>3848</v>
      </c>
      <c r="H1436" s="85" t="s">
        <v>3849</v>
      </c>
      <c r="I1436" s="85" t="s">
        <v>3850</v>
      </c>
    </row>
    <row r="1437" spans="1:9" ht="13.5" customHeight="1" x14ac:dyDescent="0.2">
      <c r="A1437" s="55">
        <f t="shared" si="22"/>
        <v>12314</v>
      </c>
      <c r="B1437" s="84">
        <v>123</v>
      </c>
      <c r="C1437" s="84">
        <v>1111519</v>
      </c>
      <c r="D1437" s="85" t="s">
        <v>102</v>
      </c>
      <c r="E1437" s="84">
        <v>14</v>
      </c>
      <c r="F1437" s="85" t="s">
        <v>187</v>
      </c>
      <c r="G1437" s="85" t="s">
        <v>3851</v>
      </c>
      <c r="H1437" s="85" t="s">
        <v>3852</v>
      </c>
      <c r="I1437" s="85" t="s">
        <v>3853</v>
      </c>
    </row>
    <row r="1438" spans="1:9" ht="13.5" customHeight="1" x14ac:dyDescent="0.2">
      <c r="A1438" s="55">
        <f t="shared" si="22"/>
        <v>12315</v>
      </c>
      <c r="B1438" s="84">
        <v>123</v>
      </c>
      <c r="C1438" s="84">
        <v>1111519</v>
      </c>
      <c r="D1438" s="85" t="s">
        <v>102</v>
      </c>
      <c r="E1438" s="84">
        <v>15</v>
      </c>
      <c r="F1438" s="85" t="s">
        <v>187</v>
      </c>
      <c r="G1438" s="85" t="s">
        <v>3854</v>
      </c>
      <c r="H1438" s="85" t="s">
        <v>3855</v>
      </c>
      <c r="I1438" s="85" t="s">
        <v>3856</v>
      </c>
    </row>
    <row r="1439" spans="1:9" ht="13.5" customHeight="1" x14ac:dyDescent="0.2">
      <c r="A1439" s="55">
        <f t="shared" si="22"/>
        <v>12316</v>
      </c>
      <c r="B1439" s="84">
        <v>123</v>
      </c>
      <c r="C1439" s="84">
        <v>1111519</v>
      </c>
      <c r="D1439" s="85" t="s">
        <v>102</v>
      </c>
      <c r="E1439" s="84">
        <v>16</v>
      </c>
      <c r="F1439" s="85" t="s">
        <v>191</v>
      </c>
      <c r="G1439" s="85" t="s">
        <v>2769</v>
      </c>
      <c r="H1439" s="85" t="s">
        <v>3857</v>
      </c>
      <c r="I1439" s="85" t="s">
        <v>3858</v>
      </c>
    </row>
    <row r="1440" spans="1:9" ht="13.5" customHeight="1" x14ac:dyDescent="0.2">
      <c r="A1440" s="55">
        <f t="shared" si="22"/>
        <v>12317</v>
      </c>
      <c r="B1440" s="84">
        <v>123</v>
      </c>
      <c r="C1440" s="84">
        <v>1111519</v>
      </c>
      <c r="D1440" s="85" t="s">
        <v>102</v>
      </c>
      <c r="E1440" s="84">
        <v>17</v>
      </c>
      <c r="F1440" s="85" t="s">
        <v>187</v>
      </c>
      <c r="G1440" s="85" t="s">
        <v>3859</v>
      </c>
      <c r="H1440" s="85" t="s">
        <v>3860</v>
      </c>
      <c r="I1440" s="85" t="s">
        <v>3861</v>
      </c>
    </row>
    <row r="1441" spans="1:9" ht="13.5" customHeight="1" x14ac:dyDescent="0.2">
      <c r="A1441" s="55">
        <f t="shared" si="22"/>
        <v>12318</v>
      </c>
      <c r="B1441" s="84">
        <v>123</v>
      </c>
      <c r="C1441" s="84">
        <v>1111519</v>
      </c>
      <c r="D1441" s="85" t="s">
        <v>102</v>
      </c>
      <c r="E1441" s="84">
        <v>18</v>
      </c>
      <c r="F1441" s="85" t="s">
        <v>191</v>
      </c>
      <c r="G1441" s="85" t="s">
        <v>3862</v>
      </c>
      <c r="H1441" s="85" t="s">
        <v>3863</v>
      </c>
      <c r="I1441" s="85" t="s">
        <v>3864</v>
      </c>
    </row>
    <row r="1442" spans="1:9" ht="13.5" customHeight="1" x14ac:dyDescent="0.2">
      <c r="A1442" s="55">
        <f t="shared" si="22"/>
        <v>12401</v>
      </c>
      <c r="B1442" s="84">
        <v>124</v>
      </c>
      <c r="C1442" s="84">
        <v>1111712</v>
      </c>
      <c r="D1442" s="85" t="s">
        <v>105</v>
      </c>
      <c r="E1442" s="84">
        <v>1</v>
      </c>
      <c r="F1442" s="85" t="s">
        <v>187</v>
      </c>
      <c r="G1442" s="85" t="s">
        <v>188</v>
      </c>
      <c r="H1442" s="85" t="s">
        <v>3865</v>
      </c>
      <c r="I1442" s="85" t="s">
        <v>3866</v>
      </c>
    </row>
    <row r="1443" spans="1:9" ht="13.5" customHeight="1" x14ac:dyDescent="0.2">
      <c r="A1443" s="55">
        <f t="shared" si="22"/>
        <v>12402</v>
      </c>
      <c r="B1443" s="84">
        <v>124</v>
      </c>
      <c r="C1443" s="84">
        <v>1111712</v>
      </c>
      <c r="D1443" s="85" t="s">
        <v>105</v>
      </c>
      <c r="E1443" s="84">
        <v>2</v>
      </c>
      <c r="F1443" s="85" t="s">
        <v>191</v>
      </c>
      <c r="G1443" s="85" t="s">
        <v>3867</v>
      </c>
      <c r="H1443" s="85" t="s">
        <v>3868</v>
      </c>
      <c r="I1443" s="85" t="s">
        <v>3869</v>
      </c>
    </row>
    <row r="1444" spans="1:9" ht="13.5" customHeight="1" x14ac:dyDescent="0.2">
      <c r="A1444" s="55">
        <f t="shared" si="22"/>
        <v>12403</v>
      </c>
      <c r="B1444" s="84">
        <v>124</v>
      </c>
      <c r="C1444" s="84">
        <v>1111712</v>
      </c>
      <c r="D1444" s="85" t="s">
        <v>105</v>
      </c>
      <c r="E1444" s="84">
        <v>3</v>
      </c>
      <c r="F1444" s="85" t="s">
        <v>191</v>
      </c>
      <c r="G1444" s="85" t="s">
        <v>3870</v>
      </c>
      <c r="H1444" s="85" t="s">
        <v>3871</v>
      </c>
      <c r="I1444" s="85" t="s">
        <v>3872</v>
      </c>
    </row>
    <row r="1445" spans="1:9" ht="13.5" customHeight="1" x14ac:dyDescent="0.2">
      <c r="A1445" s="55">
        <f t="shared" si="22"/>
        <v>12404</v>
      </c>
      <c r="B1445" s="84">
        <v>124</v>
      </c>
      <c r="C1445" s="84">
        <v>1111712</v>
      </c>
      <c r="D1445" s="85" t="s">
        <v>105</v>
      </c>
      <c r="E1445" s="84">
        <v>4</v>
      </c>
      <c r="F1445" s="85" t="s">
        <v>191</v>
      </c>
      <c r="G1445" s="85" t="s">
        <v>3873</v>
      </c>
      <c r="H1445" s="85" t="s">
        <v>3874</v>
      </c>
      <c r="I1445" s="85" t="s">
        <v>3875</v>
      </c>
    </row>
    <row r="1446" spans="1:9" ht="13.5" customHeight="1" x14ac:dyDescent="0.2">
      <c r="A1446" s="55">
        <f t="shared" si="22"/>
        <v>12405</v>
      </c>
      <c r="B1446" s="84">
        <v>124</v>
      </c>
      <c r="C1446" s="84">
        <v>1111712</v>
      </c>
      <c r="D1446" s="85" t="s">
        <v>105</v>
      </c>
      <c r="E1446" s="84">
        <v>5</v>
      </c>
      <c r="F1446" s="85" t="s">
        <v>191</v>
      </c>
      <c r="G1446" s="85" t="s">
        <v>3876</v>
      </c>
      <c r="H1446" s="85" t="s">
        <v>3877</v>
      </c>
      <c r="I1446" s="85" t="s">
        <v>3878</v>
      </c>
    </row>
    <row r="1447" spans="1:9" ht="13.5" customHeight="1" x14ac:dyDescent="0.2">
      <c r="A1447" s="55">
        <f t="shared" si="22"/>
        <v>12406</v>
      </c>
      <c r="B1447" s="84">
        <v>124</v>
      </c>
      <c r="C1447" s="84">
        <v>1111712</v>
      </c>
      <c r="D1447" s="85" t="s">
        <v>105</v>
      </c>
      <c r="E1447" s="84">
        <v>6</v>
      </c>
      <c r="F1447" s="85" t="s">
        <v>207</v>
      </c>
      <c r="G1447" s="85" t="s">
        <v>3879</v>
      </c>
      <c r="H1447" s="85" t="s">
        <v>3880</v>
      </c>
      <c r="I1447" s="85" t="s">
        <v>789</v>
      </c>
    </row>
    <row r="1448" spans="1:9" ht="13.5" customHeight="1" x14ac:dyDescent="0.2">
      <c r="A1448" s="55">
        <f t="shared" si="22"/>
        <v>12407</v>
      </c>
      <c r="B1448" s="84">
        <v>124</v>
      </c>
      <c r="C1448" s="84">
        <v>1111712</v>
      </c>
      <c r="D1448" s="85" t="s">
        <v>105</v>
      </c>
      <c r="E1448" s="84">
        <v>7</v>
      </c>
      <c r="F1448" s="85" t="s">
        <v>207</v>
      </c>
      <c r="G1448" s="85" t="s">
        <v>3881</v>
      </c>
      <c r="H1448" s="85" t="s">
        <v>3882</v>
      </c>
      <c r="I1448" s="85" t="s">
        <v>3883</v>
      </c>
    </row>
    <row r="1449" spans="1:9" ht="13.5" customHeight="1" x14ac:dyDescent="0.2">
      <c r="A1449" s="55">
        <f t="shared" si="22"/>
        <v>12408</v>
      </c>
      <c r="B1449" s="84">
        <v>124</v>
      </c>
      <c r="C1449" s="84">
        <v>1111712</v>
      </c>
      <c r="D1449" s="85" t="s">
        <v>105</v>
      </c>
      <c r="E1449" s="84">
        <v>8</v>
      </c>
      <c r="F1449" s="85" t="s">
        <v>191</v>
      </c>
      <c r="G1449" s="85" t="s">
        <v>3884</v>
      </c>
      <c r="H1449" s="85" t="s">
        <v>3885</v>
      </c>
      <c r="I1449" s="85" t="s">
        <v>3886</v>
      </c>
    </row>
    <row r="1450" spans="1:9" ht="13.5" customHeight="1" x14ac:dyDescent="0.2">
      <c r="A1450" s="55">
        <f t="shared" si="22"/>
        <v>12501</v>
      </c>
      <c r="B1450" s="84">
        <v>125</v>
      </c>
      <c r="C1450" s="84">
        <v>1106019</v>
      </c>
      <c r="D1450" s="85" t="s">
        <v>69</v>
      </c>
      <c r="E1450" s="84">
        <v>1</v>
      </c>
      <c r="F1450" s="85" t="s">
        <v>187</v>
      </c>
      <c r="G1450" s="85" t="s">
        <v>188</v>
      </c>
      <c r="H1450" s="85" t="s">
        <v>3887</v>
      </c>
      <c r="I1450" s="85" t="s">
        <v>3888</v>
      </c>
    </row>
    <row r="1451" spans="1:9" ht="13.5" customHeight="1" x14ac:dyDescent="0.2">
      <c r="A1451" s="55">
        <f t="shared" si="22"/>
        <v>12502</v>
      </c>
      <c r="B1451" s="84">
        <v>125</v>
      </c>
      <c r="C1451" s="84">
        <v>1106019</v>
      </c>
      <c r="D1451" s="85" t="s">
        <v>69</v>
      </c>
      <c r="E1451" s="84">
        <v>2</v>
      </c>
      <c r="F1451" s="85" t="s">
        <v>191</v>
      </c>
      <c r="G1451" s="85" t="s">
        <v>3889</v>
      </c>
      <c r="H1451" s="85" t="s">
        <v>3890</v>
      </c>
      <c r="I1451" s="85" t="s">
        <v>3891</v>
      </c>
    </row>
    <row r="1452" spans="1:9" ht="13.5" customHeight="1" x14ac:dyDescent="0.2">
      <c r="A1452" s="55">
        <f t="shared" si="22"/>
        <v>12503</v>
      </c>
      <c r="B1452" s="84">
        <v>125</v>
      </c>
      <c r="C1452" s="84">
        <v>1106019</v>
      </c>
      <c r="D1452" s="85" t="s">
        <v>69</v>
      </c>
      <c r="E1452" s="84">
        <v>3</v>
      </c>
      <c r="F1452" s="85" t="s">
        <v>191</v>
      </c>
      <c r="G1452" s="85" t="s">
        <v>3892</v>
      </c>
      <c r="H1452" s="85" t="s">
        <v>3893</v>
      </c>
      <c r="I1452" s="85" t="s">
        <v>3894</v>
      </c>
    </row>
    <row r="1453" spans="1:9" ht="13.5" customHeight="1" x14ac:dyDescent="0.2">
      <c r="A1453" s="55">
        <f t="shared" si="22"/>
        <v>12504</v>
      </c>
      <c r="B1453" s="84">
        <v>125</v>
      </c>
      <c r="C1453" s="84">
        <v>1106019</v>
      </c>
      <c r="D1453" s="85" t="s">
        <v>69</v>
      </c>
      <c r="E1453" s="84">
        <v>4</v>
      </c>
      <c r="F1453" s="85" t="s">
        <v>191</v>
      </c>
      <c r="G1453" s="85" t="s">
        <v>3895</v>
      </c>
      <c r="H1453" s="85" t="s">
        <v>3896</v>
      </c>
      <c r="I1453" s="85" t="s">
        <v>3897</v>
      </c>
    </row>
    <row r="1454" spans="1:9" ht="13.5" customHeight="1" x14ac:dyDescent="0.2">
      <c r="A1454" s="55">
        <f t="shared" si="22"/>
        <v>12505</v>
      </c>
      <c r="B1454" s="84">
        <v>125</v>
      </c>
      <c r="C1454" s="84">
        <v>1106019</v>
      </c>
      <c r="D1454" s="85" t="s">
        <v>69</v>
      </c>
      <c r="E1454" s="84">
        <v>5</v>
      </c>
      <c r="F1454" s="85" t="s">
        <v>191</v>
      </c>
      <c r="G1454" s="85" t="s">
        <v>3898</v>
      </c>
      <c r="H1454" s="85" t="s">
        <v>3899</v>
      </c>
      <c r="I1454" s="85" t="s">
        <v>3900</v>
      </c>
    </row>
    <row r="1455" spans="1:9" ht="13.5" customHeight="1" x14ac:dyDescent="0.2">
      <c r="A1455" s="55">
        <f t="shared" si="22"/>
        <v>12506</v>
      </c>
      <c r="B1455" s="84">
        <v>125</v>
      </c>
      <c r="C1455" s="84">
        <v>1106019</v>
      </c>
      <c r="D1455" s="85" t="s">
        <v>69</v>
      </c>
      <c r="E1455" s="84">
        <v>6</v>
      </c>
      <c r="F1455" s="85" t="s">
        <v>191</v>
      </c>
      <c r="G1455" s="85" t="s">
        <v>1212</v>
      </c>
      <c r="H1455" s="85" t="s">
        <v>3901</v>
      </c>
      <c r="I1455" s="85" t="s">
        <v>3902</v>
      </c>
    </row>
    <row r="1456" spans="1:9" ht="13.5" customHeight="1" x14ac:dyDescent="0.2">
      <c r="A1456" s="55">
        <f t="shared" si="22"/>
        <v>12507</v>
      </c>
      <c r="B1456" s="84">
        <v>125</v>
      </c>
      <c r="C1456" s="84">
        <v>1106019</v>
      </c>
      <c r="D1456" s="85" t="s">
        <v>69</v>
      </c>
      <c r="E1456" s="84">
        <v>7</v>
      </c>
      <c r="F1456" s="85" t="s">
        <v>207</v>
      </c>
      <c r="G1456" s="85" t="s">
        <v>3903</v>
      </c>
      <c r="H1456" s="85" t="s">
        <v>3904</v>
      </c>
      <c r="I1456" s="85" t="s">
        <v>3905</v>
      </c>
    </row>
    <row r="1457" spans="1:9" ht="13.5" customHeight="1" x14ac:dyDescent="0.2">
      <c r="A1457" s="55">
        <f t="shared" si="22"/>
        <v>12508</v>
      </c>
      <c r="B1457" s="84">
        <v>125</v>
      </c>
      <c r="C1457" s="84">
        <v>1106019</v>
      </c>
      <c r="D1457" s="85" t="s">
        <v>69</v>
      </c>
      <c r="E1457" s="84">
        <v>8</v>
      </c>
      <c r="F1457" s="85" t="s">
        <v>187</v>
      </c>
      <c r="G1457" s="85" t="s">
        <v>3906</v>
      </c>
      <c r="H1457" s="85" t="s">
        <v>3907</v>
      </c>
      <c r="I1457" s="85" t="s">
        <v>3908</v>
      </c>
    </row>
    <row r="1458" spans="1:9" ht="13.5" customHeight="1" x14ac:dyDescent="0.2">
      <c r="A1458" s="55">
        <f t="shared" si="22"/>
        <v>12509</v>
      </c>
      <c r="B1458" s="84">
        <v>125</v>
      </c>
      <c r="C1458" s="84">
        <v>1106019</v>
      </c>
      <c r="D1458" s="85" t="s">
        <v>69</v>
      </c>
      <c r="E1458" s="84">
        <v>9</v>
      </c>
      <c r="F1458" s="85" t="s">
        <v>191</v>
      </c>
      <c r="G1458" s="85" t="s">
        <v>3909</v>
      </c>
      <c r="H1458" s="85" t="s">
        <v>3910</v>
      </c>
      <c r="I1458" s="85" t="s">
        <v>3911</v>
      </c>
    </row>
    <row r="1459" spans="1:9" ht="13.5" customHeight="1" x14ac:dyDescent="0.2">
      <c r="A1459" s="55">
        <f t="shared" si="22"/>
        <v>12510</v>
      </c>
      <c r="B1459" s="84">
        <v>125</v>
      </c>
      <c r="C1459" s="84">
        <v>1106019</v>
      </c>
      <c r="D1459" s="85" t="s">
        <v>69</v>
      </c>
      <c r="E1459" s="84">
        <v>10</v>
      </c>
      <c r="F1459" s="85" t="s">
        <v>197</v>
      </c>
      <c r="G1459" s="85" t="s">
        <v>3912</v>
      </c>
      <c r="H1459" s="85" t="s">
        <v>3913</v>
      </c>
      <c r="I1459" s="85" t="s">
        <v>3914</v>
      </c>
    </row>
    <row r="1460" spans="1:9" ht="13.5" customHeight="1" x14ac:dyDescent="0.2">
      <c r="A1460" s="55">
        <f t="shared" si="22"/>
        <v>12601</v>
      </c>
      <c r="B1460" s="84">
        <v>126</v>
      </c>
      <c r="C1460" s="84">
        <v>1107568</v>
      </c>
      <c r="D1460" s="85" t="s">
        <v>160</v>
      </c>
      <c r="E1460" s="84">
        <v>1</v>
      </c>
      <c r="F1460" s="85" t="s">
        <v>187</v>
      </c>
      <c r="G1460" s="85" t="s">
        <v>188</v>
      </c>
      <c r="H1460" s="85" t="s">
        <v>3915</v>
      </c>
      <c r="I1460" s="85" t="s">
        <v>3916</v>
      </c>
    </row>
    <row r="1461" spans="1:9" ht="13.5" customHeight="1" x14ac:dyDescent="0.2">
      <c r="A1461" s="55">
        <f t="shared" si="22"/>
        <v>12602</v>
      </c>
      <c r="B1461" s="84">
        <v>126</v>
      </c>
      <c r="C1461" s="84">
        <v>1107568</v>
      </c>
      <c r="D1461" s="85" t="s">
        <v>160</v>
      </c>
      <c r="E1461" s="84">
        <v>2</v>
      </c>
      <c r="F1461" s="85" t="s">
        <v>187</v>
      </c>
      <c r="G1461" s="85" t="s">
        <v>3917</v>
      </c>
      <c r="H1461" s="85" t="s">
        <v>3918</v>
      </c>
      <c r="I1461" s="85" t="s">
        <v>3919</v>
      </c>
    </row>
    <row r="1462" spans="1:9" ht="13.5" customHeight="1" x14ac:dyDescent="0.2">
      <c r="A1462" s="55">
        <f t="shared" si="22"/>
        <v>12603</v>
      </c>
      <c r="B1462" s="84">
        <v>126</v>
      </c>
      <c r="C1462" s="84">
        <v>1107568</v>
      </c>
      <c r="D1462" s="85" t="s">
        <v>160</v>
      </c>
      <c r="E1462" s="84">
        <v>3</v>
      </c>
      <c r="F1462" s="85" t="s">
        <v>207</v>
      </c>
      <c r="G1462" s="85" t="s">
        <v>444</v>
      </c>
      <c r="H1462" s="85" t="s">
        <v>3920</v>
      </c>
      <c r="I1462" s="85" t="s">
        <v>3921</v>
      </c>
    </row>
    <row r="1463" spans="1:9" ht="13.5" customHeight="1" x14ac:dyDescent="0.2">
      <c r="A1463" s="55">
        <f t="shared" si="22"/>
        <v>12604</v>
      </c>
      <c r="B1463" s="84">
        <v>126</v>
      </c>
      <c r="C1463" s="84">
        <v>1107568</v>
      </c>
      <c r="D1463" s="85" t="s">
        <v>160</v>
      </c>
      <c r="E1463" s="84">
        <v>4</v>
      </c>
      <c r="F1463" s="85" t="s">
        <v>207</v>
      </c>
      <c r="G1463" s="85" t="s">
        <v>3922</v>
      </c>
      <c r="H1463" s="85" t="s">
        <v>3923</v>
      </c>
      <c r="I1463" s="85" t="s">
        <v>3924</v>
      </c>
    </row>
    <row r="1464" spans="1:9" ht="13.5" customHeight="1" x14ac:dyDescent="0.2">
      <c r="A1464" s="55">
        <f t="shared" si="22"/>
        <v>12605</v>
      </c>
      <c r="B1464" s="84">
        <v>126</v>
      </c>
      <c r="C1464" s="84">
        <v>1107568</v>
      </c>
      <c r="D1464" s="85" t="s">
        <v>160</v>
      </c>
      <c r="E1464" s="84">
        <v>5</v>
      </c>
      <c r="F1464" s="85" t="s">
        <v>207</v>
      </c>
      <c r="G1464" s="85" t="s">
        <v>3925</v>
      </c>
      <c r="H1464" s="85" t="s">
        <v>3926</v>
      </c>
      <c r="I1464" s="85" t="s">
        <v>3921</v>
      </c>
    </row>
    <row r="1465" spans="1:9" ht="13.5" customHeight="1" x14ac:dyDescent="0.2">
      <c r="A1465" s="55">
        <f t="shared" si="22"/>
        <v>12606</v>
      </c>
      <c r="B1465" s="84">
        <v>126</v>
      </c>
      <c r="C1465" s="84">
        <v>1107568</v>
      </c>
      <c r="D1465" s="85" t="s">
        <v>160</v>
      </c>
      <c r="E1465" s="84">
        <v>6</v>
      </c>
      <c r="F1465" s="85" t="s">
        <v>207</v>
      </c>
      <c r="G1465" s="85" t="s">
        <v>3927</v>
      </c>
      <c r="H1465" s="85" t="s">
        <v>3928</v>
      </c>
      <c r="I1465" s="85" t="s">
        <v>3929</v>
      </c>
    </row>
    <row r="1466" spans="1:9" ht="13.5" customHeight="1" x14ac:dyDescent="0.2">
      <c r="A1466" s="55">
        <f t="shared" si="22"/>
        <v>12607</v>
      </c>
      <c r="B1466" s="84">
        <v>126</v>
      </c>
      <c r="C1466" s="84">
        <v>1107568</v>
      </c>
      <c r="D1466" s="85" t="s">
        <v>160</v>
      </c>
      <c r="E1466" s="84">
        <v>7</v>
      </c>
      <c r="F1466" s="85" t="s">
        <v>207</v>
      </c>
      <c r="G1466" s="85" t="s">
        <v>3930</v>
      </c>
      <c r="H1466" s="85" t="s">
        <v>3931</v>
      </c>
      <c r="I1466" s="85" t="s">
        <v>3932</v>
      </c>
    </row>
    <row r="1467" spans="1:9" ht="13.5" customHeight="1" x14ac:dyDescent="0.2">
      <c r="A1467" s="55">
        <f t="shared" si="22"/>
        <v>12608</v>
      </c>
      <c r="B1467" s="84">
        <v>126</v>
      </c>
      <c r="C1467" s="84">
        <v>1107568</v>
      </c>
      <c r="D1467" s="85" t="s">
        <v>160</v>
      </c>
      <c r="E1467" s="84">
        <v>8</v>
      </c>
      <c r="F1467" s="85" t="s">
        <v>207</v>
      </c>
      <c r="G1467" s="85" t="s">
        <v>3933</v>
      </c>
      <c r="H1467" s="85" t="s">
        <v>3934</v>
      </c>
      <c r="I1467" s="85" t="s">
        <v>3935</v>
      </c>
    </row>
    <row r="1468" spans="1:9" ht="13.5" customHeight="1" x14ac:dyDescent="0.2">
      <c r="A1468" s="55">
        <f t="shared" si="22"/>
        <v>12609</v>
      </c>
      <c r="B1468" s="84">
        <v>126</v>
      </c>
      <c r="C1468" s="84">
        <v>1107568</v>
      </c>
      <c r="D1468" s="85" t="s">
        <v>160</v>
      </c>
      <c r="E1468" s="84">
        <v>9</v>
      </c>
      <c r="F1468" s="85" t="s">
        <v>207</v>
      </c>
      <c r="G1468" s="85" t="s">
        <v>3936</v>
      </c>
      <c r="H1468" s="85" t="s">
        <v>3937</v>
      </c>
      <c r="I1468" s="85" t="s">
        <v>3938</v>
      </c>
    </row>
    <row r="1469" spans="1:9" ht="13.5" customHeight="1" x14ac:dyDescent="0.2">
      <c r="A1469" s="55">
        <f t="shared" si="22"/>
        <v>12610</v>
      </c>
      <c r="B1469" s="84">
        <v>126</v>
      </c>
      <c r="C1469" s="84">
        <v>1107568</v>
      </c>
      <c r="D1469" s="85" t="s">
        <v>160</v>
      </c>
      <c r="E1469" s="84">
        <v>10</v>
      </c>
      <c r="F1469" s="85" t="s">
        <v>191</v>
      </c>
      <c r="G1469" s="85" t="s">
        <v>3939</v>
      </c>
      <c r="H1469" s="85" t="s">
        <v>3940</v>
      </c>
      <c r="I1469" s="85" t="s">
        <v>3941</v>
      </c>
    </row>
    <row r="1470" spans="1:9" ht="13.5" customHeight="1" x14ac:dyDescent="0.2">
      <c r="A1470" s="55">
        <f t="shared" si="22"/>
        <v>12611</v>
      </c>
      <c r="B1470" s="84">
        <v>126</v>
      </c>
      <c r="C1470" s="84">
        <v>1107568</v>
      </c>
      <c r="D1470" s="85" t="s">
        <v>160</v>
      </c>
      <c r="E1470" s="84">
        <v>11</v>
      </c>
      <c r="F1470" s="85" t="s">
        <v>191</v>
      </c>
      <c r="G1470" s="85" t="s">
        <v>3942</v>
      </c>
      <c r="H1470" s="85" t="s">
        <v>3943</v>
      </c>
      <c r="I1470" s="85" t="s">
        <v>3944</v>
      </c>
    </row>
    <row r="1471" spans="1:9" ht="13.5" customHeight="1" x14ac:dyDescent="0.2">
      <c r="A1471" s="55">
        <f t="shared" si="22"/>
        <v>12612</v>
      </c>
      <c r="B1471" s="84">
        <v>126</v>
      </c>
      <c r="C1471" s="84">
        <v>1107568</v>
      </c>
      <c r="D1471" s="85" t="s">
        <v>160</v>
      </c>
      <c r="E1471" s="84">
        <v>12</v>
      </c>
      <c r="F1471" s="85" t="s">
        <v>191</v>
      </c>
      <c r="G1471" s="85" t="s">
        <v>3945</v>
      </c>
      <c r="H1471" s="85" t="s">
        <v>3946</v>
      </c>
      <c r="I1471" s="85" t="s">
        <v>3947</v>
      </c>
    </row>
    <row r="1472" spans="1:9" ht="13.5" customHeight="1" x14ac:dyDescent="0.2">
      <c r="A1472" s="55">
        <f t="shared" si="22"/>
        <v>12613</v>
      </c>
      <c r="B1472" s="84">
        <v>126</v>
      </c>
      <c r="C1472" s="84">
        <v>1107568</v>
      </c>
      <c r="D1472" s="85" t="s">
        <v>160</v>
      </c>
      <c r="E1472" s="84">
        <v>13</v>
      </c>
      <c r="F1472" s="85" t="s">
        <v>191</v>
      </c>
      <c r="G1472" s="85" t="s">
        <v>3948</v>
      </c>
      <c r="H1472" s="85" t="s">
        <v>3949</v>
      </c>
      <c r="I1472" s="85" t="s">
        <v>3950</v>
      </c>
    </row>
    <row r="1473" spans="1:9" ht="13.5" customHeight="1" x14ac:dyDescent="0.2">
      <c r="A1473" s="55">
        <f t="shared" si="22"/>
        <v>12614</v>
      </c>
      <c r="B1473" s="84">
        <v>126</v>
      </c>
      <c r="C1473" s="84">
        <v>1107568</v>
      </c>
      <c r="D1473" s="85" t="s">
        <v>160</v>
      </c>
      <c r="E1473" s="84">
        <v>14</v>
      </c>
      <c r="F1473" s="85" t="s">
        <v>191</v>
      </c>
      <c r="G1473" s="85" t="s">
        <v>3951</v>
      </c>
      <c r="H1473" s="85" t="s">
        <v>3952</v>
      </c>
      <c r="I1473" s="85" t="s">
        <v>3953</v>
      </c>
    </row>
    <row r="1474" spans="1:9" ht="13.5" customHeight="1" x14ac:dyDescent="0.2">
      <c r="A1474" s="55">
        <f t="shared" si="22"/>
        <v>12615</v>
      </c>
      <c r="B1474" s="84">
        <v>126</v>
      </c>
      <c r="C1474" s="84">
        <v>1107568</v>
      </c>
      <c r="D1474" s="85" t="s">
        <v>160</v>
      </c>
      <c r="E1474" s="84">
        <v>15</v>
      </c>
      <c r="F1474" s="85" t="s">
        <v>191</v>
      </c>
      <c r="G1474" s="85" t="s">
        <v>3954</v>
      </c>
      <c r="H1474" s="85" t="s">
        <v>3955</v>
      </c>
      <c r="I1474" s="85" t="s">
        <v>3956</v>
      </c>
    </row>
    <row r="1475" spans="1:9" ht="13.5" customHeight="1" x14ac:dyDescent="0.2">
      <c r="A1475" s="55">
        <f t="shared" si="22"/>
        <v>12701</v>
      </c>
      <c r="B1475" s="84">
        <v>127</v>
      </c>
      <c r="C1475" s="84">
        <v>1107540</v>
      </c>
      <c r="D1475" s="85" t="s">
        <v>74</v>
      </c>
      <c r="E1475" s="84">
        <v>1</v>
      </c>
      <c r="F1475" s="85" t="s">
        <v>187</v>
      </c>
      <c r="G1475" s="85" t="s">
        <v>188</v>
      </c>
      <c r="H1475" s="85" t="s">
        <v>3957</v>
      </c>
      <c r="I1475" s="85" t="s">
        <v>3958</v>
      </c>
    </row>
    <row r="1476" spans="1:9" ht="13.5" customHeight="1" x14ac:dyDescent="0.2">
      <c r="A1476" s="55">
        <f t="shared" ref="A1476:A1539" si="23">B1476*100+E1476</f>
        <v>12702</v>
      </c>
      <c r="B1476" s="84">
        <v>127</v>
      </c>
      <c r="C1476" s="84">
        <v>1107540</v>
      </c>
      <c r="D1476" s="85" t="s">
        <v>74</v>
      </c>
      <c r="E1476" s="84">
        <v>2</v>
      </c>
      <c r="F1476" s="85" t="s">
        <v>191</v>
      </c>
      <c r="G1476" s="85" t="s">
        <v>3959</v>
      </c>
      <c r="H1476" s="85" t="s">
        <v>3960</v>
      </c>
      <c r="I1476" s="85" t="s">
        <v>3961</v>
      </c>
    </row>
    <row r="1477" spans="1:9" ht="13.5" customHeight="1" x14ac:dyDescent="0.2">
      <c r="A1477" s="55">
        <f t="shared" si="23"/>
        <v>12703</v>
      </c>
      <c r="B1477" s="84">
        <v>127</v>
      </c>
      <c r="C1477" s="84">
        <v>1107540</v>
      </c>
      <c r="D1477" s="85" t="s">
        <v>74</v>
      </c>
      <c r="E1477" s="84">
        <v>3</v>
      </c>
      <c r="F1477" s="85" t="s">
        <v>191</v>
      </c>
      <c r="G1477" s="85" t="s">
        <v>456</v>
      </c>
      <c r="H1477" s="85" t="s">
        <v>3962</v>
      </c>
      <c r="I1477" s="85" t="s">
        <v>3963</v>
      </c>
    </row>
    <row r="1478" spans="1:9" ht="13.5" customHeight="1" x14ac:dyDescent="0.2">
      <c r="A1478" s="55">
        <f t="shared" si="23"/>
        <v>12704</v>
      </c>
      <c r="B1478" s="84">
        <v>127</v>
      </c>
      <c r="C1478" s="84">
        <v>1107540</v>
      </c>
      <c r="D1478" s="85" t="s">
        <v>74</v>
      </c>
      <c r="E1478" s="84">
        <v>4</v>
      </c>
      <c r="F1478" s="85" t="s">
        <v>191</v>
      </c>
      <c r="G1478" s="85" t="s">
        <v>1933</v>
      </c>
      <c r="H1478" s="85" t="s">
        <v>3964</v>
      </c>
      <c r="I1478" s="85" t="s">
        <v>3965</v>
      </c>
    </row>
    <row r="1479" spans="1:9" ht="13.5" customHeight="1" x14ac:dyDescent="0.2">
      <c r="A1479" s="55">
        <f t="shared" si="23"/>
        <v>12705</v>
      </c>
      <c r="B1479" s="84">
        <v>127</v>
      </c>
      <c r="C1479" s="84">
        <v>1107540</v>
      </c>
      <c r="D1479" s="85" t="s">
        <v>74</v>
      </c>
      <c r="E1479" s="84">
        <v>5</v>
      </c>
      <c r="F1479" s="85" t="s">
        <v>207</v>
      </c>
      <c r="G1479" s="85" t="s">
        <v>3966</v>
      </c>
      <c r="H1479" s="85" t="s">
        <v>3967</v>
      </c>
      <c r="I1479" s="85" t="s">
        <v>2748</v>
      </c>
    </row>
    <row r="1480" spans="1:9" ht="13.5" customHeight="1" x14ac:dyDescent="0.2">
      <c r="A1480" s="55">
        <f t="shared" si="23"/>
        <v>12706</v>
      </c>
      <c r="B1480" s="84">
        <v>127</v>
      </c>
      <c r="C1480" s="84">
        <v>1107540</v>
      </c>
      <c r="D1480" s="85" t="s">
        <v>74</v>
      </c>
      <c r="E1480" s="84">
        <v>6</v>
      </c>
      <c r="F1480" s="85" t="s">
        <v>207</v>
      </c>
      <c r="G1480" s="85" t="s">
        <v>3968</v>
      </c>
      <c r="H1480" s="85" t="s">
        <v>3969</v>
      </c>
      <c r="I1480" s="85" t="s">
        <v>3970</v>
      </c>
    </row>
    <row r="1481" spans="1:9" ht="13.5" customHeight="1" x14ac:dyDescent="0.2">
      <c r="A1481" s="55">
        <f t="shared" si="23"/>
        <v>12707</v>
      </c>
      <c r="B1481" s="84">
        <v>127</v>
      </c>
      <c r="C1481" s="84">
        <v>1107540</v>
      </c>
      <c r="D1481" s="85" t="s">
        <v>74</v>
      </c>
      <c r="E1481" s="84">
        <v>7</v>
      </c>
      <c r="F1481" s="85" t="s">
        <v>187</v>
      </c>
      <c r="G1481" s="85" t="s">
        <v>3971</v>
      </c>
      <c r="H1481" s="85" t="s">
        <v>3972</v>
      </c>
      <c r="I1481" s="85" t="s">
        <v>946</v>
      </c>
    </row>
    <row r="1482" spans="1:9" ht="13.5" customHeight="1" x14ac:dyDescent="0.2">
      <c r="A1482" s="55">
        <f t="shared" si="23"/>
        <v>12708</v>
      </c>
      <c r="B1482" s="84">
        <v>127</v>
      </c>
      <c r="C1482" s="84">
        <v>1107540</v>
      </c>
      <c r="D1482" s="85" t="s">
        <v>74</v>
      </c>
      <c r="E1482" s="84">
        <v>8</v>
      </c>
      <c r="F1482" s="85" t="s">
        <v>197</v>
      </c>
      <c r="G1482" s="85" t="s">
        <v>3973</v>
      </c>
      <c r="H1482" s="85" t="s">
        <v>3974</v>
      </c>
      <c r="I1482" s="85" t="s">
        <v>3975</v>
      </c>
    </row>
    <row r="1483" spans="1:9" ht="13.5" customHeight="1" x14ac:dyDescent="0.2">
      <c r="A1483" s="55">
        <f t="shared" si="23"/>
        <v>12801</v>
      </c>
      <c r="B1483" s="84">
        <v>128</v>
      </c>
      <c r="C1483" s="84">
        <v>1115606</v>
      </c>
      <c r="D1483" s="85" t="s">
        <v>89</v>
      </c>
      <c r="E1483" s="84">
        <v>1</v>
      </c>
      <c r="F1483" s="85" t="s">
        <v>187</v>
      </c>
      <c r="G1483" s="85" t="s">
        <v>188</v>
      </c>
      <c r="H1483" s="85" t="s">
        <v>3976</v>
      </c>
      <c r="I1483" s="85" t="s">
        <v>3977</v>
      </c>
    </row>
    <row r="1484" spans="1:9" ht="13.5" customHeight="1" x14ac:dyDescent="0.2">
      <c r="A1484" s="55">
        <f t="shared" si="23"/>
        <v>12802</v>
      </c>
      <c r="B1484" s="84">
        <v>128</v>
      </c>
      <c r="C1484" s="84">
        <v>1115606</v>
      </c>
      <c r="D1484" s="85" t="s">
        <v>89</v>
      </c>
      <c r="E1484" s="84">
        <v>2</v>
      </c>
      <c r="F1484" s="85" t="s">
        <v>191</v>
      </c>
      <c r="G1484" s="85" t="s">
        <v>3583</v>
      </c>
      <c r="H1484" s="85" t="s">
        <v>3978</v>
      </c>
      <c r="I1484" s="85" t="s">
        <v>3979</v>
      </c>
    </row>
    <row r="1485" spans="1:9" ht="13.5" customHeight="1" x14ac:dyDescent="0.2">
      <c r="A1485" s="55">
        <f t="shared" si="23"/>
        <v>12803</v>
      </c>
      <c r="B1485" s="84">
        <v>128</v>
      </c>
      <c r="C1485" s="84">
        <v>1115606</v>
      </c>
      <c r="D1485" s="85" t="s">
        <v>89</v>
      </c>
      <c r="E1485" s="84">
        <v>3</v>
      </c>
      <c r="F1485" s="85" t="s">
        <v>191</v>
      </c>
      <c r="G1485" s="85" t="s">
        <v>623</v>
      </c>
      <c r="H1485" s="85" t="s">
        <v>3980</v>
      </c>
      <c r="I1485" s="85" t="s">
        <v>3981</v>
      </c>
    </row>
    <row r="1486" spans="1:9" ht="13.5" customHeight="1" x14ac:dyDescent="0.2">
      <c r="A1486" s="55">
        <f t="shared" si="23"/>
        <v>12804</v>
      </c>
      <c r="B1486" s="84">
        <v>128</v>
      </c>
      <c r="C1486" s="84">
        <v>1115606</v>
      </c>
      <c r="D1486" s="85" t="s">
        <v>89</v>
      </c>
      <c r="E1486" s="84">
        <v>4</v>
      </c>
      <c r="F1486" s="85" t="s">
        <v>191</v>
      </c>
      <c r="G1486" s="85" t="s">
        <v>1933</v>
      </c>
      <c r="H1486" s="85" t="s">
        <v>3982</v>
      </c>
      <c r="I1486" s="85" t="s">
        <v>3590</v>
      </c>
    </row>
    <row r="1487" spans="1:9" ht="13.5" customHeight="1" x14ac:dyDescent="0.2">
      <c r="A1487" s="55">
        <f t="shared" si="23"/>
        <v>12805</v>
      </c>
      <c r="B1487" s="84">
        <v>128</v>
      </c>
      <c r="C1487" s="84">
        <v>1115606</v>
      </c>
      <c r="D1487" s="85" t="s">
        <v>89</v>
      </c>
      <c r="E1487" s="84">
        <v>5</v>
      </c>
      <c r="F1487" s="85" t="s">
        <v>191</v>
      </c>
      <c r="G1487" s="85" t="s">
        <v>3983</v>
      </c>
      <c r="H1487" s="85" t="s">
        <v>3984</v>
      </c>
      <c r="I1487" s="85" t="s">
        <v>3985</v>
      </c>
    </row>
    <row r="1488" spans="1:9" ht="13.5" customHeight="1" x14ac:dyDescent="0.2">
      <c r="A1488" s="55">
        <f t="shared" si="23"/>
        <v>12806</v>
      </c>
      <c r="B1488" s="84">
        <v>128</v>
      </c>
      <c r="C1488" s="84">
        <v>1115606</v>
      </c>
      <c r="D1488" s="85" t="s">
        <v>89</v>
      </c>
      <c r="E1488" s="84">
        <v>6</v>
      </c>
      <c r="F1488" s="85" t="s">
        <v>191</v>
      </c>
      <c r="G1488" s="85" t="s">
        <v>3524</v>
      </c>
      <c r="H1488" s="85" t="s">
        <v>3986</v>
      </c>
      <c r="I1488" s="85" t="s">
        <v>3987</v>
      </c>
    </row>
    <row r="1489" spans="1:9" ht="13.5" customHeight="1" x14ac:dyDescent="0.2">
      <c r="A1489" s="55">
        <f t="shared" si="23"/>
        <v>12807</v>
      </c>
      <c r="B1489" s="84">
        <v>128</v>
      </c>
      <c r="C1489" s="84">
        <v>1115606</v>
      </c>
      <c r="D1489" s="85" t="s">
        <v>89</v>
      </c>
      <c r="E1489" s="84">
        <v>7</v>
      </c>
      <c r="F1489" s="85" t="s">
        <v>191</v>
      </c>
      <c r="G1489" s="85" t="s">
        <v>3988</v>
      </c>
      <c r="H1489" s="85" t="s">
        <v>3989</v>
      </c>
      <c r="I1489" s="85" t="s">
        <v>3990</v>
      </c>
    </row>
    <row r="1490" spans="1:9" ht="13.5" customHeight="1" x14ac:dyDescent="0.2">
      <c r="A1490" s="55">
        <f t="shared" si="23"/>
        <v>12808</v>
      </c>
      <c r="B1490" s="84">
        <v>128</v>
      </c>
      <c r="C1490" s="84">
        <v>1115606</v>
      </c>
      <c r="D1490" s="85" t="s">
        <v>89</v>
      </c>
      <c r="E1490" s="84">
        <v>8</v>
      </c>
      <c r="F1490" s="85" t="s">
        <v>191</v>
      </c>
      <c r="G1490" s="85" t="s">
        <v>456</v>
      </c>
      <c r="H1490" s="85" t="s">
        <v>3991</v>
      </c>
      <c r="I1490" s="85" t="s">
        <v>3592</v>
      </c>
    </row>
    <row r="1491" spans="1:9" ht="13.5" customHeight="1" x14ac:dyDescent="0.2">
      <c r="A1491" s="55">
        <f t="shared" si="23"/>
        <v>12809</v>
      </c>
      <c r="B1491" s="84">
        <v>128</v>
      </c>
      <c r="C1491" s="84">
        <v>1115606</v>
      </c>
      <c r="D1491" s="85" t="s">
        <v>89</v>
      </c>
      <c r="E1491" s="84">
        <v>9</v>
      </c>
      <c r="F1491" s="85" t="s">
        <v>191</v>
      </c>
      <c r="G1491" s="85" t="s">
        <v>3992</v>
      </c>
      <c r="H1491" s="85" t="s">
        <v>3993</v>
      </c>
      <c r="I1491" s="85" t="s">
        <v>840</v>
      </c>
    </row>
    <row r="1492" spans="1:9" ht="13.5" customHeight="1" x14ac:dyDescent="0.2">
      <c r="A1492" s="55">
        <f t="shared" si="23"/>
        <v>12810</v>
      </c>
      <c r="B1492" s="84">
        <v>128</v>
      </c>
      <c r="C1492" s="84">
        <v>1115606</v>
      </c>
      <c r="D1492" s="85" t="s">
        <v>89</v>
      </c>
      <c r="E1492" s="84">
        <v>10</v>
      </c>
      <c r="F1492" s="85" t="s">
        <v>207</v>
      </c>
      <c r="G1492" s="85" t="s">
        <v>3994</v>
      </c>
      <c r="H1492" s="85" t="s">
        <v>3995</v>
      </c>
      <c r="I1492" s="85" t="s">
        <v>2983</v>
      </c>
    </row>
    <row r="1493" spans="1:9" ht="13.5" customHeight="1" x14ac:dyDescent="0.2">
      <c r="A1493" s="55">
        <f t="shared" si="23"/>
        <v>12811</v>
      </c>
      <c r="B1493" s="84">
        <v>128</v>
      </c>
      <c r="C1493" s="84">
        <v>1115606</v>
      </c>
      <c r="D1493" s="85" t="s">
        <v>89</v>
      </c>
      <c r="E1493" s="84">
        <v>11</v>
      </c>
      <c r="F1493" s="85" t="s">
        <v>207</v>
      </c>
      <c r="G1493" s="85" t="s">
        <v>3996</v>
      </c>
      <c r="H1493" s="85" t="s">
        <v>3997</v>
      </c>
      <c r="I1493" s="85" t="s">
        <v>2983</v>
      </c>
    </row>
    <row r="1494" spans="1:9" ht="13.5" customHeight="1" x14ac:dyDescent="0.2">
      <c r="A1494" s="55">
        <f t="shared" si="23"/>
        <v>12812</v>
      </c>
      <c r="B1494" s="84">
        <v>128</v>
      </c>
      <c r="C1494" s="84">
        <v>1115606</v>
      </c>
      <c r="D1494" s="85" t="s">
        <v>89</v>
      </c>
      <c r="E1494" s="84">
        <v>12</v>
      </c>
      <c r="F1494" s="85" t="s">
        <v>207</v>
      </c>
      <c r="G1494" s="85" t="s">
        <v>3998</v>
      </c>
      <c r="H1494" s="85" t="s">
        <v>3999</v>
      </c>
      <c r="I1494" s="85" t="s">
        <v>2519</v>
      </c>
    </row>
    <row r="1495" spans="1:9" ht="13.5" customHeight="1" x14ac:dyDescent="0.2">
      <c r="A1495" s="55">
        <f t="shared" si="23"/>
        <v>12813</v>
      </c>
      <c r="B1495" s="84">
        <v>128</v>
      </c>
      <c r="C1495" s="84">
        <v>1115606</v>
      </c>
      <c r="D1495" s="85" t="s">
        <v>89</v>
      </c>
      <c r="E1495" s="84">
        <v>13</v>
      </c>
      <c r="F1495" s="85" t="s">
        <v>207</v>
      </c>
      <c r="G1495" s="85" t="s">
        <v>4000</v>
      </c>
      <c r="H1495" s="85" t="s">
        <v>4001</v>
      </c>
      <c r="I1495" s="85" t="s">
        <v>4002</v>
      </c>
    </row>
    <row r="1496" spans="1:9" ht="13.5" customHeight="1" x14ac:dyDescent="0.2">
      <c r="A1496" s="55">
        <f t="shared" si="23"/>
        <v>12814</v>
      </c>
      <c r="B1496" s="84">
        <v>128</v>
      </c>
      <c r="C1496" s="84">
        <v>1115606</v>
      </c>
      <c r="D1496" s="85" t="s">
        <v>89</v>
      </c>
      <c r="E1496" s="84">
        <v>14</v>
      </c>
      <c r="F1496" s="85" t="s">
        <v>187</v>
      </c>
      <c r="G1496" s="85" t="s">
        <v>4003</v>
      </c>
      <c r="H1496" s="85" t="s">
        <v>4004</v>
      </c>
      <c r="I1496" s="85" t="s">
        <v>4005</v>
      </c>
    </row>
    <row r="1497" spans="1:9" ht="13.5" customHeight="1" x14ac:dyDescent="0.2">
      <c r="A1497" s="55">
        <f t="shared" si="23"/>
        <v>12815</v>
      </c>
      <c r="B1497" s="84">
        <v>128</v>
      </c>
      <c r="C1497" s="84">
        <v>1115606</v>
      </c>
      <c r="D1497" s="85" t="s">
        <v>89</v>
      </c>
      <c r="E1497" s="84">
        <v>15</v>
      </c>
      <c r="F1497" s="85" t="s">
        <v>187</v>
      </c>
      <c r="G1497" s="85" t="s">
        <v>4006</v>
      </c>
      <c r="H1497" s="85" t="s">
        <v>4007</v>
      </c>
      <c r="I1497" s="85" t="s">
        <v>4008</v>
      </c>
    </row>
    <row r="1498" spans="1:9" ht="13.5" customHeight="1" x14ac:dyDescent="0.2">
      <c r="A1498" s="55">
        <f t="shared" si="23"/>
        <v>12816</v>
      </c>
      <c r="B1498" s="84">
        <v>128</v>
      </c>
      <c r="C1498" s="84">
        <v>1115606</v>
      </c>
      <c r="D1498" s="85" t="s">
        <v>89</v>
      </c>
      <c r="E1498" s="84">
        <v>16</v>
      </c>
      <c r="F1498" s="85" t="s">
        <v>187</v>
      </c>
      <c r="G1498" s="85" t="s">
        <v>4009</v>
      </c>
      <c r="H1498" s="85" t="s">
        <v>4010</v>
      </c>
      <c r="I1498" s="85" t="s">
        <v>2983</v>
      </c>
    </row>
    <row r="1499" spans="1:9" ht="13.5" customHeight="1" x14ac:dyDescent="0.2">
      <c r="A1499" s="55">
        <f t="shared" si="23"/>
        <v>12817</v>
      </c>
      <c r="B1499" s="84">
        <v>128</v>
      </c>
      <c r="C1499" s="84">
        <v>1115606</v>
      </c>
      <c r="D1499" s="85" t="s">
        <v>89</v>
      </c>
      <c r="E1499" s="84">
        <v>17</v>
      </c>
      <c r="F1499" s="85" t="s">
        <v>187</v>
      </c>
      <c r="G1499" s="85" t="s">
        <v>3626</v>
      </c>
      <c r="H1499" s="85" t="s">
        <v>4011</v>
      </c>
      <c r="I1499" s="85" t="s">
        <v>995</v>
      </c>
    </row>
    <row r="1500" spans="1:9" ht="13.5" customHeight="1" x14ac:dyDescent="0.2">
      <c r="A1500" s="55">
        <f t="shared" si="23"/>
        <v>12818</v>
      </c>
      <c r="B1500" s="84">
        <v>128</v>
      </c>
      <c r="C1500" s="84">
        <v>1115606</v>
      </c>
      <c r="D1500" s="85" t="s">
        <v>89</v>
      </c>
      <c r="E1500" s="84">
        <v>18</v>
      </c>
      <c r="F1500" s="85" t="s">
        <v>187</v>
      </c>
      <c r="G1500" s="85" t="s">
        <v>4012</v>
      </c>
      <c r="H1500" s="85" t="s">
        <v>4013</v>
      </c>
      <c r="I1500" s="85" t="s">
        <v>2983</v>
      </c>
    </row>
    <row r="1501" spans="1:9" ht="13.5" customHeight="1" x14ac:dyDescent="0.2">
      <c r="A1501" s="55">
        <f t="shared" si="23"/>
        <v>12819</v>
      </c>
      <c r="B1501" s="84">
        <v>128</v>
      </c>
      <c r="C1501" s="84">
        <v>1115606</v>
      </c>
      <c r="D1501" s="85" t="s">
        <v>89</v>
      </c>
      <c r="E1501" s="84">
        <v>19</v>
      </c>
      <c r="F1501" s="85" t="s">
        <v>197</v>
      </c>
      <c r="G1501" s="85" t="s">
        <v>4014</v>
      </c>
      <c r="H1501" s="85" t="s">
        <v>4015</v>
      </c>
      <c r="I1501" s="85" t="s">
        <v>4016</v>
      </c>
    </row>
    <row r="1502" spans="1:9" ht="13.5" customHeight="1" x14ac:dyDescent="0.2">
      <c r="A1502" s="55">
        <f t="shared" si="23"/>
        <v>12901</v>
      </c>
      <c r="B1502" s="84">
        <v>129</v>
      </c>
      <c r="C1502" s="84">
        <v>1111403</v>
      </c>
      <c r="D1502" s="85" t="s">
        <v>103</v>
      </c>
      <c r="E1502" s="84">
        <v>1</v>
      </c>
      <c r="F1502" s="85" t="s">
        <v>187</v>
      </c>
      <c r="G1502" s="85" t="s">
        <v>188</v>
      </c>
      <c r="H1502" s="85" t="s">
        <v>4017</v>
      </c>
      <c r="I1502" s="85" t="s">
        <v>4018</v>
      </c>
    </row>
    <row r="1503" spans="1:9" ht="13.5" customHeight="1" x14ac:dyDescent="0.2">
      <c r="A1503" s="55">
        <f t="shared" si="23"/>
        <v>12902</v>
      </c>
      <c r="B1503" s="84">
        <v>129</v>
      </c>
      <c r="C1503" s="84">
        <v>1111403</v>
      </c>
      <c r="D1503" s="85" t="s">
        <v>103</v>
      </c>
      <c r="E1503" s="84">
        <v>2</v>
      </c>
      <c r="F1503" s="85" t="s">
        <v>187</v>
      </c>
      <c r="G1503" s="85" t="s">
        <v>188</v>
      </c>
      <c r="H1503" s="85" t="s">
        <v>4019</v>
      </c>
      <c r="I1503" s="85" t="s">
        <v>4020</v>
      </c>
    </row>
    <row r="1504" spans="1:9" ht="13.5" customHeight="1" x14ac:dyDescent="0.2">
      <c r="A1504" s="55">
        <f t="shared" si="23"/>
        <v>12903</v>
      </c>
      <c r="B1504" s="84">
        <v>129</v>
      </c>
      <c r="C1504" s="84">
        <v>1111403</v>
      </c>
      <c r="D1504" s="85" t="s">
        <v>103</v>
      </c>
      <c r="E1504" s="84">
        <v>3</v>
      </c>
      <c r="F1504" s="85" t="s">
        <v>187</v>
      </c>
      <c r="G1504" s="85" t="s">
        <v>188</v>
      </c>
      <c r="H1504" s="85" t="s">
        <v>4021</v>
      </c>
      <c r="I1504" s="85" t="s">
        <v>4022</v>
      </c>
    </row>
    <row r="1505" spans="1:9" ht="13.5" customHeight="1" x14ac:dyDescent="0.2">
      <c r="A1505" s="55">
        <f t="shared" si="23"/>
        <v>12904</v>
      </c>
      <c r="B1505" s="84">
        <v>129</v>
      </c>
      <c r="C1505" s="84">
        <v>1111403</v>
      </c>
      <c r="D1505" s="85" t="s">
        <v>103</v>
      </c>
      <c r="E1505" s="84">
        <v>4</v>
      </c>
      <c r="F1505" s="85" t="s">
        <v>191</v>
      </c>
      <c r="G1505" s="85" t="s">
        <v>4023</v>
      </c>
      <c r="H1505" s="85" t="s">
        <v>4024</v>
      </c>
      <c r="I1505" s="85" t="s">
        <v>4025</v>
      </c>
    </row>
    <row r="1506" spans="1:9" ht="13.5" customHeight="1" x14ac:dyDescent="0.2">
      <c r="A1506" s="55">
        <f t="shared" si="23"/>
        <v>12905</v>
      </c>
      <c r="B1506" s="84">
        <v>129</v>
      </c>
      <c r="C1506" s="84">
        <v>1111403</v>
      </c>
      <c r="D1506" s="85" t="s">
        <v>103</v>
      </c>
      <c r="E1506" s="84">
        <v>5</v>
      </c>
      <c r="F1506" s="85" t="s">
        <v>191</v>
      </c>
      <c r="G1506" s="85" t="s">
        <v>4026</v>
      </c>
      <c r="H1506" s="85" t="s">
        <v>4027</v>
      </c>
      <c r="I1506" s="85" t="s">
        <v>1431</v>
      </c>
    </row>
    <row r="1507" spans="1:9" ht="13.5" customHeight="1" x14ac:dyDescent="0.2">
      <c r="A1507" s="55">
        <f t="shared" si="23"/>
        <v>12906</v>
      </c>
      <c r="B1507" s="84">
        <v>129</v>
      </c>
      <c r="C1507" s="84">
        <v>1111403</v>
      </c>
      <c r="D1507" s="85" t="s">
        <v>103</v>
      </c>
      <c r="E1507" s="84">
        <v>6</v>
      </c>
      <c r="F1507" s="85" t="s">
        <v>191</v>
      </c>
      <c r="G1507" s="85" t="s">
        <v>4028</v>
      </c>
      <c r="H1507" s="85" t="s">
        <v>4029</v>
      </c>
      <c r="I1507" s="85" t="s">
        <v>4030</v>
      </c>
    </row>
    <row r="1508" spans="1:9" ht="13.5" customHeight="1" x14ac:dyDescent="0.2">
      <c r="A1508" s="55">
        <f t="shared" si="23"/>
        <v>12907</v>
      </c>
      <c r="B1508" s="84">
        <v>129</v>
      </c>
      <c r="C1508" s="84">
        <v>1111403</v>
      </c>
      <c r="D1508" s="85" t="s">
        <v>103</v>
      </c>
      <c r="E1508" s="84">
        <v>7</v>
      </c>
      <c r="F1508" s="85" t="s">
        <v>191</v>
      </c>
      <c r="G1508" s="85" t="s">
        <v>4031</v>
      </c>
      <c r="H1508" s="85" t="s">
        <v>4032</v>
      </c>
      <c r="I1508" s="85" t="s">
        <v>4033</v>
      </c>
    </row>
    <row r="1509" spans="1:9" ht="13.5" customHeight="1" x14ac:dyDescent="0.2">
      <c r="A1509" s="55">
        <f t="shared" si="23"/>
        <v>12908</v>
      </c>
      <c r="B1509" s="84">
        <v>129</v>
      </c>
      <c r="C1509" s="84">
        <v>1111403</v>
      </c>
      <c r="D1509" s="85" t="s">
        <v>103</v>
      </c>
      <c r="E1509" s="84">
        <v>8</v>
      </c>
      <c r="F1509" s="85" t="s">
        <v>191</v>
      </c>
      <c r="G1509" s="85" t="s">
        <v>4034</v>
      </c>
      <c r="H1509" s="85" t="s">
        <v>4035</v>
      </c>
      <c r="I1509" s="85" t="s">
        <v>4036</v>
      </c>
    </row>
    <row r="1510" spans="1:9" ht="13.5" customHeight="1" x14ac:dyDescent="0.2">
      <c r="A1510" s="55">
        <f t="shared" si="23"/>
        <v>12909</v>
      </c>
      <c r="B1510" s="84">
        <v>129</v>
      </c>
      <c r="C1510" s="84">
        <v>1111403</v>
      </c>
      <c r="D1510" s="85" t="s">
        <v>103</v>
      </c>
      <c r="E1510" s="84">
        <v>9</v>
      </c>
      <c r="F1510" s="85" t="s">
        <v>191</v>
      </c>
      <c r="G1510" s="85" t="s">
        <v>4037</v>
      </c>
      <c r="H1510" s="85" t="s">
        <v>4038</v>
      </c>
      <c r="I1510" s="85" t="s">
        <v>4039</v>
      </c>
    </row>
    <row r="1511" spans="1:9" ht="13.5" customHeight="1" x14ac:dyDescent="0.2">
      <c r="A1511" s="55">
        <f t="shared" si="23"/>
        <v>12910</v>
      </c>
      <c r="B1511" s="84">
        <v>129</v>
      </c>
      <c r="C1511" s="84">
        <v>1111403</v>
      </c>
      <c r="D1511" s="85" t="s">
        <v>103</v>
      </c>
      <c r="E1511" s="84">
        <v>10</v>
      </c>
      <c r="F1511" s="85" t="s">
        <v>191</v>
      </c>
      <c r="G1511" s="85" t="s">
        <v>4040</v>
      </c>
      <c r="H1511" s="85" t="s">
        <v>4041</v>
      </c>
      <c r="I1511" s="85" t="s">
        <v>4042</v>
      </c>
    </row>
    <row r="1512" spans="1:9" ht="13.5" customHeight="1" x14ac:dyDescent="0.2">
      <c r="A1512" s="55">
        <f t="shared" si="23"/>
        <v>12911</v>
      </c>
      <c r="B1512" s="84">
        <v>129</v>
      </c>
      <c r="C1512" s="84">
        <v>1111403</v>
      </c>
      <c r="D1512" s="85" t="s">
        <v>103</v>
      </c>
      <c r="E1512" s="84">
        <v>11</v>
      </c>
      <c r="F1512" s="85" t="s">
        <v>191</v>
      </c>
      <c r="G1512" s="85" t="s">
        <v>4043</v>
      </c>
      <c r="H1512" s="85" t="s">
        <v>4044</v>
      </c>
      <c r="I1512" s="85" t="s">
        <v>4045</v>
      </c>
    </row>
    <row r="1513" spans="1:9" ht="13.5" customHeight="1" x14ac:dyDescent="0.2">
      <c r="A1513" s="55">
        <f t="shared" si="23"/>
        <v>12912</v>
      </c>
      <c r="B1513" s="84">
        <v>129</v>
      </c>
      <c r="C1513" s="84">
        <v>1111403</v>
      </c>
      <c r="D1513" s="85" t="s">
        <v>103</v>
      </c>
      <c r="E1513" s="84">
        <v>12</v>
      </c>
      <c r="F1513" s="85" t="s">
        <v>207</v>
      </c>
      <c r="G1513" s="85" t="s">
        <v>4046</v>
      </c>
      <c r="H1513" s="85" t="s">
        <v>4047</v>
      </c>
      <c r="I1513" s="85" t="s">
        <v>2519</v>
      </c>
    </row>
    <row r="1514" spans="1:9" ht="13.5" customHeight="1" x14ac:dyDescent="0.2">
      <c r="A1514" s="55">
        <f t="shared" si="23"/>
        <v>12913</v>
      </c>
      <c r="B1514" s="84">
        <v>129</v>
      </c>
      <c r="C1514" s="84">
        <v>1111403</v>
      </c>
      <c r="D1514" s="85" t="s">
        <v>103</v>
      </c>
      <c r="E1514" s="84">
        <v>13</v>
      </c>
      <c r="F1514" s="85" t="s">
        <v>207</v>
      </c>
      <c r="G1514" s="85" t="s">
        <v>4048</v>
      </c>
      <c r="H1514" s="85" t="s">
        <v>4049</v>
      </c>
      <c r="I1514" s="85" t="s">
        <v>4025</v>
      </c>
    </row>
    <row r="1515" spans="1:9" ht="13.5" customHeight="1" x14ac:dyDescent="0.2">
      <c r="A1515" s="55">
        <f t="shared" si="23"/>
        <v>12914</v>
      </c>
      <c r="B1515" s="84">
        <v>129</v>
      </c>
      <c r="C1515" s="84">
        <v>1111403</v>
      </c>
      <c r="D1515" s="85" t="s">
        <v>103</v>
      </c>
      <c r="E1515" s="84">
        <v>14</v>
      </c>
      <c r="F1515" s="85" t="s">
        <v>207</v>
      </c>
      <c r="G1515" s="85" t="s">
        <v>4050</v>
      </c>
      <c r="H1515" s="85" t="s">
        <v>4051</v>
      </c>
      <c r="I1515" s="85" t="s">
        <v>4052</v>
      </c>
    </row>
    <row r="1516" spans="1:9" ht="13.5" customHeight="1" x14ac:dyDescent="0.2">
      <c r="A1516" s="55">
        <f t="shared" si="23"/>
        <v>12915</v>
      </c>
      <c r="B1516" s="84">
        <v>129</v>
      </c>
      <c r="C1516" s="84">
        <v>1111403</v>
      </c>
      <c r="D1516" s="85" t="s">
        <v>103</v>
      </c>
      <c r="E1516" s="84">
        <v>15</v>
      </c>
      <c r="F1516" s="85" t="s">
        <v>197</v>
      </c>
      <c r="G1516" s="85" t="s">
        <v>4053</v>
      </c>
      <c r="H1516" s="85" t="s">
        <v>4054</v>
      </c>
      <c r="I1516" s="85" t="s">
        <v>4055</v>
      </c>
    </row>
    <row r="1517" spans="1:9" ht="13.5" customHeight="1" x14ac:dyDescent="0.2">
      <c r="A1517" s="55">
        <f t="shared" si="23"/>
        <v>12916</v>
      </c>
      <c r="B1517" s="84">
        <v>129</v>
      </c>
      <c r="C1517" s="84">
        <v>1111403</v>
      </c>
      <c r="D1517" s="85" t="s">
        <v>103</v>
      </c>
      <c r="E1517" s="84">
        <v>16</v>
      </c>
      <c r="F1517" s="85" t="s">
        <v>197</v>
      </c>
      <c r="G1517" s="85" t="s">
        <v>4056</v>
      </c>
      <c r="H1517" s="85" t="s">
        <v>4057</v>
      </c>
      <c r="I1517" s="85" t="s">
        <v>4055</v>
      </c>
    </row>
    <row r="1518" spans="1:9" ht="13.5" customHeight="1" x14ac:dyDescent="0.2">
      <c r="A1518" s="55">
        <f t="shared" si="23"/>
        <v>13001</v>
      </c>
      <c r="B1518" s="84">
        <v>130</v>
      </c>
      <c r="C1518" s="84">
        <v>1014620</v>
      </c>
      <c r="D1518" s="85" t="s">
        <v>83</v>
      </c>
      <c r="E1518" s="84">
        <v>1</v>
      </c>
      <c r="F1518" s="85" t="s">
        <v>187</v>
      </c>
      <c r="G1518" s="85" t="s">
        <v>188</v>
      </c>
      <c r="H1518" s="85" t="s">
        <v>4058</v>
      </c>
      <c r="I1518" s="85" t="s">
        <v>582</v>
      </c>
    </row>
    <row r="1519" spans="1:9" ht="13.5" customHeight="1" x14ac:dyDescent="0.2">
      <c r="A1519" s="55">
        <f t="shared" si="23"/>
        <v>13002</v>
      </c>
      <c r="B1519" s="84">
        <v>130</v>
      </c>
      <c r="C1519" s="84">
        <v>1014620</v>
      </c>
      <c r="D1519" s="85" t="s">
        <v>83</v>
      </c>
      <c r="E1519" s="84">
        <v>2</v>
      </c>
      <c r="F1519" s="85" t="s">
        <v>187</v>
      </c>
      <c r="G1519" s="85" t="s">
        <v>809</v>
      </c>
      <c r="H1519" s="85" t="s">
        <v>4059</v>
      </c>
      <c r="I1519" s="85" t="s">
        <v>4060</v>
      </c>
    </row>
    <row r="1520" spans="1:9" ht="13.5" customHeight="1" x14ac:dyDescent="0.2">
      <c r="A1520" s="55">
        <f t="shared" si="23"/>
        <v>13003</v>
      </c>
      <c r="B1520" s="84">
        <v>130</v>
      </c>
      <c r="C1520" s="84">
        <v>1014620</v>
      </c>
      <c r="D1520" s="85" t="s">
        <v>83</v>
      </c>
      <c r="E1520" s="84">
        <v>3</v>
      </c>
      <c r="F1520" s="85" t="s">
        <v>207</v>
      </c>
      <c r="G1520" s="85" t="s">
        <v>993</v>
      </c>
      <c r="H1520" s="85" t="s">
        <v>4061</v>
      </c>
      <c r="I1520" s="85" t="s">
        <v>4062</v>
      </c>
    </row>
    <row r="1521" spans="1:9" ht="13.5" customHeight="1" x14ac:dyDescent="0.2">
      <c r="A1521" s="55">
        <f t="shared" si="23"/>
        <v>13004</v>
      </c>
      <c r="B1521" s="84">
        <v>130</v>
      </c>
      <c r="C1521" s="84">
        <v>1014620</v>
      </c>
      <c r="D1521" s="85" t="s">
        <v>83</v>
      </c>
      <c r="E1521" s="84">
        <v>4</v>
      </c>
      <c r="F1521" s="85" t="s">
        <v>207</v>
      </c>
      <c r="G1521" s="85" t="s">
        <v>4063</v>
      </c>
      <c r="H1521" s="85" t="s">
        <v>4064</v>
      </c>
      <c r="I1521" s="85" t="s">
        <v>4065</v>
      </c>
    </row>
    <row r="1522" spans="1:9" ht="13.5" customHeight="1" x14ac:dyDescent="0.2">
      <c r="A1522" s="55">
        <f t="shared" si="23"/>
        <v>13005</v>
      </c>
      <c r="B1522" s="84">
        <v>130</v>
      </c>
      <c r="C1522" s="84">
        <v>1014620</v>
      </c>
      <c r="D1522" s="85" t="s">
        <v>83</v>
      </c>
      <c r="E1522" s="84">
        <v>5</v>
      </c>
      <c r="F1522" s="85" t="s">
        <v>207</v>
      </c>
      <c r="G1522" s="85" t="s">
        <v>4066</v>
      </c>
      <c r="H1522" s="85" t="s">
        <v>4067</v>
      </c>
      <c r="I1522" s="85" t="s">
        <v>2168</v>
      </c>
    </row>
    <row r="1523" spans="1:9" ht="13.5" customHeight="1" x14ac:dyDescent="0.2">
      <c r="A1523" s="55">
        <f t="shared" si="23"/>
        <v>13006</v>
      </c>
      <c r="B1523" s="84">
        <v>130</v>
      </c>
      <c r="C1523" s="84">
        <v>1014620</v>
      </c>
      <c r="D1523" s="85" t="s">
        <v>83</v>
      </c>
      <c r="E1523" s="84">
        <v>6</v>
      </c>
      <c r="F1523" s="85" t="s">
        <v>207</v>
      </c>
      <c r="G1523" s="85" t="s">
        <v>4068</v>
      </c>
      <c r="H1523" s="85" t="s">
        <v>4069</v>
      </c>
      <c r="I1523" s="85" t="s">
        <v>2168</v>
      </c>
    </row>
    <row r="1524" spans="1:9" ht="13.5" customHeight="1" x14ac:dyDescent="0.2">
      <c r="A1524" s="55">
        <f t="shared" si="23"/>
        <v>13007</v>
      </c>
      <c r="B1524" s="84">
        <v>130</v>
      </c>
      <c r="C1524" s="84">
        <v>1014620</v>
      </c>
      <c r="D1524" s="85" t="s">
        <v>83</v>
      </c>
      <c r="E1524" s="84">
        <v>7</v>
      </c>
      <c r="F1524" s="85" t="s">
        <v>197</v>
      </c>
      <c r="G1524" s="85" t="s">
        <v>4070</v>
      </c>
      <c r="H1524" s="85" t="s">
        <v>4071</v>
      </c>
      <c r="I1524" s="85" t="s">
        <v>4062</v>
      </c>
    </row>
    <row r="1525" spans="1:9" ht="13.5" customHeight="1" x14ac:dyDescent="0.2">
      <c r="A1525" s="55">
        <f t="shared" si="23"/>
        <v>13008</v>
      </c>
      <c r="B1525" s="84">
        <v>130</v>
      </c>
      <c r="C1525" s="84">
        <v>1014620</v>
      </c>
      <c r="D1525" s="85" t="s">
        <v>83</v>
      </c>
      <c r="E1525" s="84">
        <v>8</v>
      </c>
      <c r="F1525" s="85" t="s">
        <v>191</v>
      </c>
      <c r="G1525" s="85" t="s">
        <v>4072</v>
      </c>
      <c r="H1525" s="85" t="s">
        <v>4073</v>
      </c>
      <c r="I1525" s="85" t="s">
        <v>4074</v>
      </c>
    </row>
    <row r="1526" spans="1:9" ht="13.5" customHeight="1" x14ac:dyDescent="0.2">
      <c r="A1526" s="55">
        <f t="shared" si="23"/>
        <v>13009</v>
      </c>
      <c r="B1526" s="84">
        <v>130</v>
      </c>
      <c r="C1526" s="84">
        <v>1014620</v>
      </c>
      <c r="D1526" s="85" t="s">
        <v>83</v>
      </c>
      <c r="E1526" s="84">
        <v>9</v>
      </c>
      <c r="F1526" s="85" t="s">
        <v>191</v>
      </c>
      <c r="G1526" s="85" t="s">
        <v>4072</v>
      </c>
      <c r="H1526" s="85" t="s">
        <v>4075</v>
      </c>
      <c r="I1526" s="85" t="s">
        <v>2698</v>
      </c>
    </row>
    <row r="1527" spans="1:9" ht="13.5" customHeight="1" x14ac:dyDescent="0.2">
      <c r="A1527" s="55">
        <f t="shared" si="23"/>
        <v>13010</v>
      </c>
      <c r="B1527" s="84">
        <v>130</v>
      </c>
      <c r="C1527" s="84">
        <v>1014620</v>
      </c>
      <c r="D1527" s="85" t="s">
        <v>83</v>
      </c>
      <c r="E1527" s="84">
        <v>10</v>
      </c>
      <c r="F1527" s="85" t="s">
        <v>191</v>
      </c>
      <c r="G1527" s="85" t="s">
        <v>4072</v>
      </c>
      <c r="H1527" s="85" t="s">
        <v>4076</v>
      </c>
      <c r="I1527" s="85" t="s">
        <v>1122</v>
      </c>
    </row>
    <row r="1528" spans="1:9" ht="13.5" customHeight="1" x14ac:dyDescent="0.2">
      <c r="A1528" s="55">
        <f t="shared" si="23"/>
        <v>13011</v>
      </c>
      <c r="B1528" s="84">
        <v>130</v>
      </c>
      <c r="C1528" s="84">
        <v>1014620</v>
      </c>
      <c r="D1528" s="85" t="s">
        <v>83</v>
      </c>
      <c r="E1528" s="84">
        <v>11</v>
      </c>
      <c r="F1528" s="85" t="s">
        <v>191</v>
      </c>
      <c r="G1528" s="85" t="s">
        <v>4072</v>
      </c>
      <c r="H1528" s="85" t="s">
        <v>4077</v>
      </c>
      <c r="I1528" s="85" t="s">
        <v>4078</v>
      </c>
    </row>
    <row r="1529" spans="1:9" ht="13.5" customHeight="1" x14ac:dyDescent="0.2">
      <c r="A1529" s="55">
        <f t="shared" si="23"/>
        <v>13101</v>
      </c>
      <c r="B1529" s="84">
        <v>131</v>
      </c>
      <c r="C1529" s="84">
        <v>1115822</v>
      </c>
      <c r="D1529" s="85" t="s">
        <v>164</v>
      </c>
      <c r="E1529" s="84">
        <v>1</v>
      </c>
      <c r="F1529" s="85" t="s">
        <v>187</v>
      </c>
      <c r="G1529" s="85" t="s">
        <v>188</v>
      </c>
      <c r="H1529" s="85" t="s">
        <v>293</v>
      </c>
      <c r="I1529" s="85" t="s">
        <v>4079</v>
      </c>
    </row>
    <row r="1530" spans="1:9" ht="13.5" customHeight="1" x14ac:dyDescent="0.2">
      <c r="A1530" s="55">
        <f t="shared" si="23"/>
        <v>13102</v>
      </c>
      <c r="B1530" s="84">
        <v>131</v>
      </c>
      <c r="C1530" s="84">
        <v>1115822</v>
      </c>
      <c r="D1530" s="85" t="s">
        <v>164</v>
      </c>
      <c r="E1530" s="84">
        <v>2</v>
      </c>
      <c r="F1530" s="85" t="s">
        <v>187</v>
      </c>
      <c r="G1530" s="85" t="s">
        <v>188</v>
      </c>
      <c r="H1530" s="85" t="s">
        <v>4080</v>
      </c>
      <c r="I1530" s="85" t="s">
        <v>269</v>
      </c>
    </row>
    <row r="1531" spans="1:9" ht="13.5" customHeight="1" x14ac:dyDescent="0.2">
      <c r="A1531" s="55">
        <f t="shared" si="23"/>
        <v>13103</v>
      </c>
      <c r="B1531" s="84">
        <v>131</v>
      </c>
      <c r="C1531" s="84">
        <v>1115822</v>
      </c>
      <c r="D1531" s="85" t="s">
        <v>164</v>
      </c>
      <c r="E1531" s="84">
        <v>3</v>
      </c>
      <c r="F1531" s="85" t="s">
        <v>191</v>
      </c>
      <c r="G1531" s="85" t="s">
        <v>4081</v>
      </c>
      <c r="H1531" s="85" t="s">
        <v>4082</v>
      </c>
      <c r="I1531" s="85" t="s">
        <v>4083</v>
      </c>
    </row>
    <row r="1532" spans="1:9" ht="13.5" customHeight="1" x14ac:dyDescent="0.2">
      <c r="A1532" s="55">
        <f t="shared" si="23"/>
        <v>13104</v>
      </c>
      <c r="B1532" s="84">
        <v>131</v>
      </c>
      <c r="C1532" s="84">
        <v>1115822</v>
      </c>
      <c r="D1532" s="85" t="s">
        <v>164</v>
      </c>
      <c r="E1532" s="84">
        <v>4</v>
      </c>
      <c r="F1532" s="85" t="s">
        <v>191</v>
      </c>
      <c r="G1532" s="85" t="s">
        <v>4084</v>
      </c>
      <c r="H1532" s="85" t="s">
        <v>4085</v>
      </c>
      <c r="I1532" s="85" t="s">
        <v>4086</v>
      </c>
    </row>
    <row r="1533" spans="1:9" ht="13.5" customHeight="1" x14ac:dyDescent="0.2">
      <c r="A1533" s="55">
        <f t="shared" si="23"/>
        <v>13105</v>
      </c>
      <c r="B1533" s="84">
        <v>131</v>
      </c>
      <c r="C1533" s="84">
        <v>1115822</v>
      </c>
      <c r="D1533" s="85" t="s">
        <v>164</v>
      </c>
      <c r="E1533" s="84">
        <v>5</v>
      </c>
      <c r="F1533" s="85" t="s">
        <v>191</v>
      </c>
      <c r="G1533" s="85" t="s">
        <v>4087</v>
      </c>
      <c r="H1533" s="85" t="s">
        <v>4088</v>
      </c>
      <c r="I1533" s="85" t="s">
        <v>4089</v>
      </c>
    </row>
    <row r="1534" spans="1:9" ht="13.5" customHeight="1" x14ac:dyDescent="0.2">
      <c r="A1534" s="55">
        <f t="shared" si="23"/>
        <v>13106</v>
      </c>
      <c r="B1534" s="84">
        <v>131</v>
      </c>
      <c r="C1534" s="84">
        <v>1115822</v>
      </c>
      <c r="D1534" s="85" t="s">
        <v>164</v>
      </c>
      <c r="E1534" s="84">
        <v>6</v>
      </c>
      <c r="F1534" s="85" t="s">
        <v>191</v>
      </c>
      <c r="G1534" s="85" t="s">
        <v>620</v>
      </c>
      <c r="H1534" s="85" t="s">
        <v>4090</v>
      </c>
      <c r="I1534" s="85" t="s">
        <v>4091</v>
      </c>
    </row>
    <row r="1535" spans="1:9" ht="13.5" customHeight="1" x14ac:dyDescent="0.2">
      <c r="A1535" s="55">
        <f t="shared" si="23"/>
        <v>13107</v>
      </c>
      <c r="B1535" s="84">
        <v>131</v>
      </c>
      <c r="C1535" s="84">
        <v>1115822</v>
      </c>
      <c r="D1535" s="85" t="s">
        <v>164</v>
      </c>
      <c r="E1535" s="84">
        <v>7</v>
      </c>
      <c r="F1535" s="85" t="s">
        <v>207</v>
      </c>
      <c r="G1535" s="85" t="s">
        <v>4092</v>
      </c>
      <c r="H1535" s="85" t="s">
        <v>4093</v>
      </c>
      <c r="I1535" s="85" t="s">
        <v>4094</v>
      </c>
    </row>
    <row r="1536" spans="1:9" ht="13.5" customHeight="1" x14ac:dyDescent="0.2">
      <c r="A1536" s="55">
        <f t="shared" si="23"/>
        <v>13108</v>
      </c>
      <c r="B1536" s="84">
        <v>131</v>
      </c>
      <c r="C1536" s="84">
        <v>1115822</v>
      </c>
      <c r="D1536" s="85" t="s">
        <v>164</v>
      </c>
      <c r="E1536" s="84">
        <v>8</v>
      </c>
      <c r="F1536" s="85" t="s">
        <v>207</v>
      </c>
      <c r="G1536" s="85" t="s">
        <v>4092</v>
      </c>
      <c r="H1536" s="85" t="s">
        <v>4095</v>
      </c>
      <c r="I1536" s="85" t="s">
        <v>4096</v>
      </c>
    </row>
    <row r="1537" spans="1:9" ht="13.5" customHeight="1" x14ac:dyDescent="0.2">
      <c r="A1537" s="55">
        <f t="shared" si="23"/>
        <v>13109</v>
      </c>
      <c r="B1537" s="84">
        <v>131</v>
      </c>
      <c r="C1537" s="84">
        <v>1115822</v>
      </c>
      <c r="D1537" s="85" t="s">
        <v>164</v>
      </c>
      <c r="E1537" s="84">
        <v>9</v>
      </c>
      <c r="F1537" s="85" t="s">
        <v>207</v>
      </c>
      <c r="G1537" s="85" t="s">
        <v>456</v>
      </c>
      <c r="H1537" s="85" t="s">
        <v>4097</v>
      </c>
      <c r="I1537" s="85" t="s">
        <v>4098</v>
      </c>
    </row>
    <row r="1538" spans="1:9" ht="13.5" customHeight="1" x14ac:dyDescent="0.2">
      <c r="A1538" s="55">
        <f t="shared" si="23"/>
        <v>13110</v>
      </c>
      <c r="B1538" s="84">
        <v>131</v>
      </c>
      <c r="C1538" s="84">
        <v>1115822</v>
      </c>
      <c r="D1538" s="85" t="s">
        <v>164</v>
      </c>
      <c r="E1538" s="84">
        <v>10</v>
      </c>
      <c r="F1538" s="85" t="s">
        <v>207</v>
      </c>
      <c r="G1538" s="85" t="s">
        <v>3315</v>
      </c>
      <c r="H1538" s="85" t="s">
        <v>4099</v>
      </c>
      <c r="I1538" s="85" t="s">
        <v>4100</v>
      </c>
    </row>
    <row r="1539" spans="1:9" ht="13.5" customHeight="1" x14ac:dyDescent="0.2">
      <c r="A1539" s="55">
        <f t="shared" si="23"/>
        <v>13111</v>
      </c>
      <c r="B1539" s="84">
        <v>131</v>
      </c>
      <c r="C1539" s="84">
        <v>1115822</v>
      </c>
      <c r="D1539" s="85" t="s">
        <v>164</v>
      </c>
      <c r="E1539" s="84">
        <v>11</v>
      </c>
      <c r="F1539" s="85" t="s">
        <v>207</v>
      </c>
      <c r="G1539" s="85" t="s">
        <v>4101</v>
      </c>
      <c r="H1539" s="85" t="s">
        <v>4102</v>
      </c>
      <c r="I1539" s="85" t="s">
        <v>4103</v>
      </c>
    </row>
    <row r="1540" spans="1:9" ht="13.5" customHeight="1" x14ac:dyDescent="0.2">
      <c r="A1540" s="55">
        <f t="shared" ref="A1540:A1603" si="24">B1540*100+E1540</f>
        <v>13112</v>
      </c>
      <c r="B1540" s="84">
        <v>131</v>
      </c>
      <c r="C1540" s="84">
        <v>1115822</v>
      </c>
      <c r="D1540" s="85" t="s">
        <v>164</v>
      </c>
      <c r="E1540" s="84">
        <v>12</v>
      </c>
      <c r="F1540" s="85" t="s">
        <v>197</v>
      </c>
      <c r="G1540" s="85" t="s">
        <v>4104</v>
      </c>
      <c r="H1540" s="85" t="s">
        <v>4105</v>
      </c>
      <c r="I1540" s="85" t="s">
        <v>4106</v>
      </c>
    </row>
    <row r="1541" spans="1:9" ht="13.5" customHeight="1" x14ac:dyDescent="0.2">
      <c r="A1541" s="55">
        <f t="shared" si="24"/>
        <v>13201</v>
      </c>
      <c r="B1541" s="84">
        <v>132</v>
      </c>
      <c r="C1541" s="84">
        <v>1115984</v>
      </c>
      <c r="D1541" s="85" t="s">
        <v>72</v>
      </c>
      <c r="E1541" s="84">
        <v>1</v>
      </c>
      <c r="F1541" s="85" t="s">
        <v>187</v>
      </c>
      <c r="G1541" s="85" t="s">
        <v>188</v>
      </c>
      <c r="H1541" s="85" t="s">
        <v>4107</v>
      </c>
      <c r="I1541" s="85" t="s">
        <v>4108</v>
      </c>
    </row>
    <row r="1542" spans="1:9" ht="13.5" customHeight="1" x14ac:dyDescent="0.2">
      <c r="A1542" s="55">
        <f t="shared" si="24"/>
        <v>13202</v>
      </c>
      <c r="B1542" s="84">
        <v>132</v>
      </c>
      <c r="C1542" s="84">
        <v>1115984</v>
      </c>
      <c r="D1542" s="85" t="s">
        <v>72</v>
      </c>
      <c r="E1542" s="84">
        <v>2</v>
      </c>
      <c r="F1542" s="85" t="s">
        <v>191</v>
      </c>
      <c r="G1542" s="85" t="s">
        <v>4109</v>
      </c>
      <c r="H1542" s="85" t="s">
        <v>4110</v>
      </c>
      <c r="I1542" s="85" t="s">
        <v>4111</v>
      </c>
    </row>
    <row r="1543" spans="1:9" ht="13.5" customHeight="1" x14ac:dyDescent="0.2">
      <c r="A1543" s="55">
        <f t="shared" si="24"/>
        <v>13203</v>
      </c>
      <c r="B1543" s="84">
        <v>132</v>
      </c>
      <c r="C1543" s="84">
        <v>1115984</v>
      </c>
      <c r="D1543" s="85" t="s">
        <v>72</v>
      </c>
      <c r="E1543" s="84">
        <v>3</v>
      </c>
      <c r="F1543" s="85" t="s">
        <v>191</v>
      </c>
      <c r="G1543" s="85" t="s">
        <v>4112</v>
      </c>
      <c r="H1543" s="85" t="s">
        <v>4110</v>
      </c>
      <c r="I1543" s="85" t="s">
        <v>4113</v>
      </c>
    </row>
    <row r="1544" spans="1:9" ht="13.5" customHeight="1" x14ac:dyDescent="0.2">
      <c r="A1544" s="55">
        <f t="shared" si="24"/>
        <v>13204</v>
      </c>
      <c r="B1544" s="84">
        <v>132</v>
      </c>
      <c r="C1544" s="84">
        <v>1115984</v>
      </c>
      <c r="D1544" s="85" t="s">
        <v>72</v>
      </c>
      <c r="E1544" s="84">
        <v>4</v>
      </c>
      <c r="F1544" s="85" t="s">
        <v>191</v>
      </c>
      <c r="G1544" s="85" t="s">
        <v>4114</v>
      </c>
      <c r="H1544" s="85" t="s">
        <v>4115</v>
      </c>
      <c r="I1544" s="85" t="s">
        <v>4116</v>
      </c>
    </row>
    <row r="1545" spans="1:9" ht="13.5" customHeight="1" x14ac:dyDescent="0.2">
      <c r="A1545" s="55">
        <f t="shared" si="24"/>
        <v>13205</v>
      </c>
      <c r="B1545" s="84">
        <v>132</v>
      </c>
      <c r="C1545" s="84">
        <v>1115984</v>
      </c>
      <c r="D1545" s="85" t="s">
        <v>72</v>
      </c>
      <c r="E1545" s="84">
        <v>5</v>
      </c>
      <c r="F1545" s="85" t="s">
        <v>191</v>
      </c>
      <c r="G1545" s="85" t="s">
        <v>4117</v>
      </c>
      <c r="H1545" s="85" t="s">
        <v>4118</v>
      </c>
      <c r="I1545" s="85" t="s">
        <v>4119</v>
      </c>
    </row>
    <row r="1546" spans="1:9" ht="13.5" customHeight="1" x14ac:dyDescent="0.2">
      <c r="A1546" s="55">
        <f t="shared" si="24"/>
        <v>13206</v>
      </c>
      <c r="B1546" s="84">
        <v>132</v>
      </c>
      <c r="C1546" s="84">
        <v>1115984</v>
      </c>
      <c r="D1546" s="85" t="s">
        <v>72</v>
      </c>
      <c r="E1546" s="84">
        <v>6</v>
      </c>
      <c r="F1546" s="85" t="s">
        <v>191</v>
      </c>
      <c r="G1546" s="85" t="s">
        <v>4120</v>
      </c>
      <c r="H1546" s="85" t="s">
        <v>4121</v>
      </c>
      <c r="I1546" s="85" t="s">
        <v>4116</v>
      </c>
    </row>
    <row r="1547" spans="1:9" ht="13.5" customHeight="1" x14ac:dyDescent="0.2">
      <c r="A1547" s="55">
        <f t="shared" si="24"/>
        <v>13207</v>
      </c>
      <c r="B1547" s="84">
        <v>132</v>
      </c>
      <c r="C1547" s="84">
        <v>1115984</v>
      </c>
      <c r="D1547" s="85" t="s">
        <v>72</v>
      </c>
      <c r="E1547" s="84">
        <v>7</v>
      </c>
      <c r="F1547" s="85" t="s">
        <v>191</v>
      </c>
      <c r="G1547" s="85" t="s">
        <v>4122</v>
      </c>
      <c r="H1547" s="85" t="s">
        <v>4123</v>
      </c>
      <c r="I1547" s="85" t="s">
        <v>4124</v>
      </c>
    </row>
    <row r="1548" spans="1:9" ht="13.5" customHeight="1" x14ac:dyDescent="0.2">
      <c r="A1548" s="55">
        <f t="shared" si="24"/>
        <v>13208</v>
      </c>
      <c r="B1548" s="84">
        <v>132</v>
      </c>
      <c r="C1548" s="84">
        <v>1115984</v>
      </c>
      <c r="D1548" s="85" t="s">
        <v>72</v>
      </c>
      <c r="E1548" s="84">
        <v>8</v>
      </c>
      <c r="F1548" s="85" t="s">
        <v>207</v>
      </c>
      <c r="G1548" s="85" t="s">
        <v>4125</v>
      </c>
      <c r="H1548" s="85" t="s">
        <v>4126</v>
      </c>
      <c r="I1548" s="85" t="s">
        <v>4127</v>
      </c>
    </row>
    <row r="1549" spans="1:9" ht="13.5" customHeight="1" x14ac:dyDescent="0.2">
      <c r="A1549" s="55">
        <f t="shared" si="24"/>
        <v>13209</v>
      </c>
      <c r="B1549" s="84">
        <v>132</v>
      </c>
      <c r="C1549" s="84">
        <v>1115984</v>
      </c>
      <c r="D1549" s="85" t="s">
        <v>72</v>
      </c>
      <c r="E1549" s="84">
        <v>9</v>
      </c>
      <c r="F1549" s="85" t="s">
        <v>207</v>
      </c>
      <c r="G1549" s="85" t="s">
        <v>4128</v>
      </c>
      <c r="H1549" s="85" t="s">
        <v>4129</v>
      </c>
      <c r="I1549" s="85" t="s">
        <v>4130</v>
      </c>
    </row>
    <row r="1550" spans="1:9" ht="13.5" customHeight="1" x14ac:dyDescent="0.2">
      <c r="A1550" s="55">
        <f t="shared" si="24"/>
        <v>13210</v>
      </c>
      <c r="B1550" s="84">
        <v>132</v>
      </c>
      <c r="C1550" s="84">
        <v>1115984</v>
      </c>
      <c r="D1550" s="85" t="s">
        <v>72</v>
      </c>
      <c r="E1550" s="84">
        <v>10</v>
      </c>
      <c r="F1550" s="85" t="s">
        <v>207</v>
      </c>
      <c r="G1550" s="85" t="s">
        <v>4131</v>
      </c>
      <c r="H1550" s="85" t="s">
        <v>4132</v>
      </c>
      <c r="I1550" s="85" t="s">
        <v>4133</v>
      </c>
    </row>
    <row r="1551" spans="1:9" ht="13.5" customHeight="1" x14ac:dyDescent="0.2">
      <c r="A1551" s="55">
        <f t="shared" si="24"/>
        <v>13211</v>
      </c>
      <c r="B1551" s="84">
        <v>132</v>
      </c>
      <c r="C1551" s="84">
        <v>1115984</v>
      </c>
      <c r="D1551" s="85" t="s">
        <v>72</v>
      </c>
      <c r="E1551" s="84">
        <v>11</v>
      </c>
      <c r="F1551" s="85" t="s">
        <v>207</v>
      </c>
      <c r="G1551" s="85" t="s">
        <v>4134</v>
      </c>
      <c r="H1551" s="85" t="s">
        <v>4135</v>
      </c>
      <c r="I1551" s="85" t="s">
        <v>4136</v>
      </c>
    </row>
    <row r="1552" spans="1:9" ht="13.5" customHeight="1" x14ac:dyDescent="0.2">
      <c r="A1552" s="55">
        <f t="shared" si="24"/>
        <v>13212</v>
      </c>
      <c r="B1552" s="84">
        <v>132</v>
      </c>
      <c r="C1552" s="84">
        <v>1115984</v>
      </c>
      <c r="D1552" s="85" t="s">
        <v>72</v>
      </c>
      <c r="E1552" s="84">
        <v>12</v>
      </c>
      <c r="F1552" s="85" t="s">
        <v>197</v>
      </c>
      <c r="G1552" s="85" t="s">
        <v>4125</v>
      </c>
      <c r="H1552" s="85" t="s">
        <v>4126</v>
      </c>
      <c r="I1552" s="85" t="s">
        <v>4127</v>
      </c>
    </row>
    <row r="1553" spans="1:9" ht="13.5" customHeight="1" x14ac:dyDescent="0.2">
      <c r="A1553" s="55">
        <f t="shared" si="24"/>
        <v>13213</v>
      </c>
      <c r="B1553" s="84">
        <v>132</v>
      </c>
      <c r="C1553" s="84">
        <v>1115984</v>
      </c>
      <c r="D1553" s="85" t="s">
        <v>72</v>
      </c>
      <c r="E1553" s="84">
        <v>13</v>
      </c>
      <c r="F1553" s="85" t="s">
        <v>197</v>
      </c>
      <c r="G1553" s="85" t="s">
        <v>4137</v>
      </c>
      <c r="H1553" s="85" t="s">
        <v>4138</v>
      </c>
      <c r="I1553" s="85" t="s">
        <v>4139</v>
      </c>
    </row>
    <row r="1554" spans="1:9" ht="13.5" customHeight="1" x14ac:dyDescent="0.2">
      <c r="A1554" s="55">
        <f t="shared" si="24"/>
        <v>13301</v>
      </c>
      <c r="B1554" s="84">
        <v>133</v>
      </c>
      <c r="C1554" s="84">
        <v>603779</v>
      </c>
      <c r="D1554" s="85" t="s">
        <v>66</v>
      </c>
      <c r="E1554" s="84">
        <v>1</v>
      </c>
      <c r="F1554" s="85" t="s">
        <v>187</v>
      </c>
      <c r="G1554" s="85" t="s">
        <v>188</v>
      </c>
      <c r="H1554" s="85" t="s">
        <v>4140</v>
      </c>
      <c r="I1554" s="85" t="s">
        <v>293</v>
      </c>
    </row>
    <row r="1555" spans="1:9" ht="13.5" customHeight="1" x14ac:dyDescent="0.2">
      <c r="A1555" s="55">
        <f t="shared" si="24"/>
        <v>13302</v>
      </c>
      <c r="B1555" s="84">
        <v>133</v>
      </c>
      <c r="C1555" s="84">
        <v>603779</v>
      </c>
      <c r="D1555" s="85" t="s">
        <v>66</v>
      </c>
      <c r="E1555" s="84">
        <v>2</v>
      </c>
      <c r="F1555" s="85" t="s">
        <v>207</v>
      </c>
      <c r="G1555" s="85" t="s">
        <v>4141</v>
      </c>
      <c r="H1555" s="85" t="s">
        <v>4142</v>
      </c>
      <c r="I1555" s="85" t="s">
        <v>4143</v>
      </c>
    </row>
    <row r="1556" spans="1:9" ht="13.5" customHeight="1" x14ac:dyDescent="0.2">
      <c r="A1556" s="55">
        <f t="shared" si="24"/>
        <v>13303</v>
      </c>
      <c r="B1556" s="84">
        <v>133</v>
      </c>
      <c r="C1556" s="84">
        <v>603779</v>
      </c>
      <c r="D1556" s="85" t="s">
        <v>66</v>
      </c>
      <c r="E1556" s="84">
        <v>3</v>
      </c>
      <c r="F1556" s="85" t="s">
        <v>207</v>
      </c>
      <c r="G1556" s="85" t="s">
        <v>4144</v>
      </c>
      <c r="H1556" s="85" t="s">
        <v>4145</v>
      </c>
      <c r="I1556" s="85" t="s">
        <v>4143</v>
      </c>
    </row>
    <row r="1557" spans="1:9" ht="13.5" customHeight="1" x14ac:dyDescent="0.2">
      <c r="A1557" s="55">
        <f t="shared" si="24"/>
        <v>13304</v>
      </c>
      <c r="B1557" s="84">
        <v>133</v>
      </c>
      <c r="C1557" s="84">
        <v>603779</v>
      </c>
      <c r="D1557" s="85" t="s">
        <v>66</v>
      </c>
      <c r="E1557" s="84">
        <v>4</v>
      </c>
      <c r="F1557" s="85" t="s">
        <v>207</v>
      </c>
      <c r="G1557" s="85" t="s">
        <v>4146</v>
      </c>
      <c r="H1557" s="85" t="s">
        <v>4147</v>
      </c>
      <c r="I1557" s="85" t="s">
        <v>4143</v>
      </c>
    </row>
    <row r="1558" spans="1:9" ht="13.5" customHeight="1" x14ac:dyDescent="0.2">
      <c r="A1558" s="55">
        <f t="shared" si="24"/>
        <v>13305</v>
      </c>
      <c r="B1558" s="84">
        <v>133</v>
      </c>
      <c r="C1558" s="84">
        <v>603779</v>
      </c>
      <c r="D1558" s="85" t="s">
        <v>66</v>
      </c>
      <c r="E1558" s="84">
        <v>5</v>
      </c>
      <c r="F1558" s="85" t="s">
        <v>197</v>
      </c>
      <c r="G1558" s="85" t="s">
        <v>4148</v>
      </c>
      <c r="H1558" s="85" t="s">
        <v>4149</v>
      </c>
      <c r="I1558" s="85" t="s">
        <v>936</v>
      </c>
    </row>
    <row r="1559" spans="1:9" ht="13.5" customHeight="1" x14ac:dyDescent="0.2">
      <c r="A1559" s="55">
        <f t="shared" si="24"/>
        <v>13306</v>
      </c>
      <c r="B1559" s="84">
        <v>133</v>
      </c>
      <c r="C1559" s="84">
        <v>603779</v>
      </c>
      <c r="D1559" s="85" t="s">
        <v>66</v>
      </c>
      <c r="E1559" s="84">
        <v>6</v>
      </c>
      <c r="F1559" s="85" t="s">
        <v>191</v>
      </c>
      <c r="G1559" s="85" t="s">
        <v>4150</v>
      </c>
      <c r="H1559" s="85" t="s">
        <v>4151</v>
      </c>
      <c r="I1559" s="85" t="s">
        <v>4152</v>
      </c>
    </row>
    <row r="1560" spans="1:9" ht="13.5" customHeight="1" x14ac:dyDescent="0.2">
      <c r="A1560" s="55">
        <f t="shared" si="24"/>
        <v>13307</v>
      </c>
      <c r="B1560" s="84">
        <v>133</v>
      </c>
      <c r="C1560" s="84">
        <v>603779</v>
      </c>
      <c r="D1560" s="85" t="s">
        <v>66</v>
      </c>
      <c r="E1560" s="84">
        <v>7</v>
      </c>
      <c r="F1560" s="85" t="s">
        <v>191</v>
      </c>
      <c r="G1560" s="85" t="s">
        <v>4153</v>
      </c>
      <c r="H1560" s="85" t="s">
        <v>4154</v>
      </c>
      <c r="I1560" s="85" t="s">
        <v>4155</v>
      </c>
    </row>
    <row r="1561" spans="1:9" ht="13.5" customHeight="1" x14ac:dyDescent="0.2">
      <c r="A1561" s="55">
        <f t="shared" si="24"/>
        <v>13308</v>
      </c>
      <c r="B1561" s="84">
        <v>133</v>
      </c>
      <c r="C1561" s="84">
        <v>603779</v>
      </c>
      <c r="D1561" s="85" t="s">
        <v>66</v>
      </c>
      <c r="E1561" s="84">
        <v>8</v>
      </c>
      <c r="F1561" s="85" t="s">
        <v>191</v>
      </c>
      <c r="G1561" s="85" t="s">
        <v>4156</v>
      </c>
      <c r="H1561" s="85" t="s">
        <v>4157</v>
      </c>
      <c r="I1561" s="85" t="s">
        <v>4158</v>
      </c>
    </row>
    <row r="1562" spans="1:9" ht="13.5" customHeight="1" x14ac:dyDescent="0.2">
      <c r="A1562" s="55">
        <f t="shared" si="24"/>
        <v>13309</v>
      </c>
      <c r="B1562" s="84">
        <v>133</v>
      </c>
      <c r="C1562" s="84">
        <v>603779</v>
      </c>
      <c r="D1562" s="85" t="s">
        <v>66</v>
      </c>
      <c r="E1562" s="84">
        <v>9</v>
      </c>
      <c r="F1562" s="85" t="s">
        <v>191</v>
      </c>
      <c r="G1562" s="85" t="s">
        <v>4159</v>
      </c>
      <c r="H1562" s="85" t="s">
        <v>4154</v>
      </c>
      <c r="I1562" s="85" t="s">
        <v>4158</v>
      </c>
    </row>
    <row r="1563" spans="1:9" ht="13.5" customHeight="1" x14ac:dyDescent="0.2">
      <c r="A1563" s="55">
        <f t="shared" si="24"/>
        <v>13401</v>
      </c>
      <c r="B1563" s="84">
        <v>134</v>
      </c>
      <c r="C1563" s="84">
        <v>1317837</v>
      </c>
      <c r="D1563" s="85" t="s">
        <v>168</v>
      </c>
      <c r="E1563" s="84">
        <v>1</v>
      </c>
      <c r="F1563" s="85" t="s">
        <v>187</v>
      </c>
      <c r="G1563" s="85" t="s">
        <v>188</v>
      </c>
      <c r="H1563" s="85" t="s">
        <v>4160</v>
      </c>
      <c r="I1563" s="85" t="s">
        <v>269</v>
      </c>
    </row>
    <row r="1564" spans="1:9" ht="13.5" customHeight="1" x14ac:dyDescent="0.2">
      <c r="A1564" s="55">
        <f t="shared" si="24"/>
        <v>13402</v>
      </c>
      <c r="B1564" s="84">
        <v>134</v>
      </c>
      <c r="C1564" s="84">
        <v>1317837</v>
      </c>
      <c r="D1564" s="85" t="s">
        <v>168</v>
      </c>
      <c r="E1564" s="84">
        <v>2</v>
      </c>
      <c r="F1564" s="85" t="s">
        <v>187</v>
      </c>
      <c r="G1564" s="85" t="s">
        <v>4161</v>
      </c>
      <c r="H1564" s="85" t="s">
        <v>4162</v>
      </c>
      <c r="I1564" s="85" t="s">
        <v>269</v>
      </c>
    </row>
    <row r="1565" spans="1:9" ht="13.5" customHeight="1" x14ac:dyDescent="0.2">
      <c r="A1565" s="55">
        <f t="shared" si="24"/>
        <v>13403</v>
      </c>
      <c r="B1565" s="84">
        <v>134</v>
      </c>
      <c r="C1565" s="84">
        <v>1317837</v>
      </c>
      <c r="D1565" s="85" t="s">
        <v>168</v>
      </c>
      <c r="E1565" s="84">
        <v>3</v>
      </c>
      <c r="F1565" s="85" t="s">
        <v>187</v>
      </c>
      <c r="G1565" s="85" t="s">
        <v>4163</v>
      </c>
      <c r="H1565" s="85" t="s">
        <v>4164</v>
      </c>
      <c r="I1565" s="85" t="s">
        <v>519</v>
      </c>
    </row>
    <row r="1566" spans="1:9" ht="13.5" customHeight="1" x14ac:dyDescent="0.2">
      <c r="A1566" s="55">
        <f t="shared" si="24"/>
        <v>13404</v>
      </c>
      <c r="B1566" s="84">
        <v>134</v>
      </c>
      <c r="C1566" s="84">
        <v>1317837</v>
      </c>
      <c r="D1566" s="85" t="s">
        <v>168</v>
      </c>
      <c r="E1566" s="84">
        <v>4</v>
      </c>
      <c r="F1566" s="85" t="s">
        <v>187</v>
      </c>
      <c r="G1566" s="85" t="s">
        <v>4165</v>
      </c>
      <c r="H1566" s="85" t="s">
        <v>4166</v>
      </c>
      <c r="I1566" s="85" t="s">
        <v>269</v>
      </c>
    </row>
    <row r="1567" spans="1:9" ht="13.5" customHeight="1" x14ac:dyDescent="0.2">
      <c r="A1567" s="55">
        <f t="shared" si="24"/>
        <v>13405</v>
      </c>
      <c r="B1567" s="84">
        <v>134</v>
      </c>
      <c r="C1567" s="84">
        <v>1317837</v>
      </c>
      <c r="D1567" s="85" t="s">
        <v>168</v>
      </c>
      <c r="E1567" s="84">
        <v>5</v>
      </c>
      <c r="F1567" s="85" t="s">
        <v>207</v>
      </c>
      <c r="G1567" s="85" t="s">
        <v>4167</v>
      </c>
      <c r="H1567" s="85" t="s">
        <v>4168</v>
      </c>
      <c r="I1567" s="85" t="s">
        <v>4169</v>
      </c>
    </row>
    <row r="1568" spans="1:9" ht="13.5" customHeight="1" x14ac:dyDescent="0.2">
      <c r="A1568" s="55">
        <f t="shared" si="24"/>
        <v>13406</v>
      </c>
      <c r="B1568" s="84">
        <v>134</v>
      </c>
      <c r="C1568" s="84">
        <v>1317837</v>
      </c>
      <c r="D1568" s="85" t="s">
        <v>168</v>
      </c>
      <c r="E1568" s="84">
        <v>6</v>
      </c>
      <c r="F1568" s="85" t="s">
        <v>207</v>
      </c>
      <c r="G1568" s="85" t="s">
        <v>4170</v>
      </c>
      <c r="H1568" s="85" t="s">
        <v>4171</v>
      </c>
      <c r="I1568" s="85" t="s">
        <v>4172</v>
      </c>
    </row>
    <row r="1569" spans="1:9" ht="13.5" customHeight="1" x14ac:dyDescent="0.2">
      <c r="A1569" s="55">
        <f t="shared" si="24"/>
        <v>13407</v>
      </c>
      <c r="B1569" s="84">
        <v>134</v>
      </c>
      <c r="C1569" s="84">
        <v>1317837</v>
      </c>
      <c r="D1569" s="85" t="s">
        <v>168</v>
      </c>
      <c r="E1569" s="84">
        <v>7</v>
      </c>
      <c r="F1569" s="85" t="s">
        <v>191</v>
      </c>
      <c r="G1569" s="85" t="s">
        <v>874</v>
      </c>
      <c r="H1569" s="85" t="s">
        <v>4173</v>
      </c>
      <c r="I1569" s="85" t="s">
        <v>4174</v>
      </c>
    </row>
    <row r="1570" spans="1:9" ht="13.5" customHeight="1" x14ac:dyDescent="0.2">
      <c r="A1570" s="55">
        <f t="shared" si="24"/>
        <v>13408</v>
      </c>
      <c r="B1570" s="84">
        <v>134</v>
      </c>
      <c r="C1570" s="84">
        <v>1317837</v>
      </c>
      <c r="D1570" s="85" t="s">
        <v>168</v>
      </c>
      <c r="E1570" s="84">
        <v>8</v>
      </c>
      <c r="F1570" s="85" t="s">
        <v>207</v>
      </c>
      <c r="G1570" s="85" t="s">
        <v>4175</v>
      </c>
      <c r="H1570" s="85" t="s">
        <v>4176</v>
      </c>
      <c r="I1570" s="85" t="s">
        <v>4174</v>
      </c>
    </row>
    <row r="1571" spans="1:9" ht="13.5" customHeight="1" x14ac:dyDescent="0.2">
      <c r="A1571" s="55">
        <f t="shared" si="24"/>
        <v>13409</v>
      </c>
      <c r="B1571" s="84">
        <v>134</v>
      </c>
      <c r="C1571" s="84">
        <v>1317837</v>
      </c>
      <c r="D1571" s="85" t="s">
        <v>168</v>
      </c>
      <c r="E1571" s="84">
        <v>9</v>
      </c>
      <c r="F1571" s="85" t="s">
        <v>207</v>
      </c>
      <c r="G1571" s="85" t="s">
        <v>4177</v>
      </c>
      <c r="H1571" s="85" t="s">
        <v>4178</v>
      </c>
      <c r="I1571" s="85" t="s">
        <v>4174</v>
      </c>
    </row>
    <row r="1572" spans="1:9" ht="13.5" customHeight="1" x14ac:dyDescent="0.2">
      <c r="A1572" s="55">
        <f t="shared" si="24"/>
        <v>13410</v>
      </c>
      <c r="B1572" s="84">
        <v>134</v>
      </c>
      <c r="C1572" s="84">
        <v>1317837</v>
      </c>
      <c r="D1572" s="85" t="s">
        <v>168</v>
      </c>
      <c r="E1572" s="84">
        <v>10</v>
      </c>
      <c r="F1572" s="85" t="s">
        <v>207</v>
      </c>
      <c r="G1572" s="85" t="s">
        <v>4179</v>
      </c>
      <c r="H1572" s="85" t="s">
        <v>4180</v>
      </c>
      <c r="I1572" s="85" t="s">
        <v>4169</v>
      </c>
    </row>
    <row r="1573" spans="1:9" ht="13.5" customHeight="1" x14ac:dyDescent="0.2">
      <c r="A1573" s="55">
        <f t="shared" si="24"/>
        <v>13411</v>
      </c>
      <c r="B1573" s="84">
        <v>134</v>
      </c>
      <c r="C1573" s="84">
        <v>1317837</v>
      </c>
      <c r="D1573" s="85" t="s">
        <v>168</v>
      </c>
      <c r="E1573" s="84">
        <v>11</v>
      </c>
      <c r="F1573" s="85" t="s">
        <v>207</v>
      </c>
      <c r="G1573" s="85" t="s">
        <v>4181</v>
      </c>
      <c r="H1573" s="85" t="s">
        <v>4182</v>
      </c>
      <c r="I1573" s="85" t="s">
        <v>190</v>
      </c>
    </row>
    <row r="1574" spans="1:9" ht="13.5" customHeight="1" x14ac:dyDescent="0.2">
      <c r="A1574" s="55">
        <f t="shared" si="24"/>
        <v>13412</v>
      </c>
      <c r="B1574" s="84">
        <v>134</v>
      </c>
      <c r="C1574" s="84">
        <v>1317837</v>
      </c>
      <c r="D1574" s="85" t="s">
        <v>168</v>
      </c>
      <c r="E1574" s="84">
        <v>12</v>
      </c>
      <c r="F1574" s="85" t="s">
        <v>207</v>
      </c>
      <c r="G1574" s="85" t="s">
        <v>3354</v>
      </c>
      <c r="H1574" s="85" t="s">
        <v>4183</v>
      </c>
      <c r="I1574" s="85" t="s">
        <v>4184</v>
      </c>
    </row>
    <row r="1575" spans="1:9" ht="13.5" customHeight="1" x14ac:dyDescent="0.2">
      <c r="A1575" s="55">
        <f t="shared" si="24"/>
        <v>13413</v>
      </c>
      <c r="B1575" s="84">
        <v>134</v>
      </c>
      <c r="C1575" s="84">
        <v>1317837</v>
      </c>
      <c r="D1575" s="85" t="s">
        <v>168</v>
      </c>
      <c r="E1575" s="84">
        <v>13</v>
      </c>
      <c r="F1575" s="85" t="s">
        <v>207</v>
      </c>
      <c r="G1575" s="85" t="s">
        <v>4185</v>
      </c>
      <c r="H1575" s="85" t="s">
        <v>4186</v>
      </c>
      <c r="I1575" s="85" t="s">
        <v>2748</v>
      </c>
    </row>
    <row r="1576" spans="1:9" ht="13.5" customHeight="1" x14ac:dyDescent="0.2">
      <c r="A1576" s="55">
        <f t="shared" si="24"/>
        <v>13414</v>
      </c>
      <c r="B1576" s="84">
        <v>134</v>
      </c>
      <c r="C1576" s="84">
        <v>1317837</v>
      </c>
      <c r="D1576" s="85" t="s">
        <v>168</v>
      </c>
      <c r="E1576" s="84">
        <v>14</v>
      </c>
      <c r="F1576" s="85" t="s">
        <v>191</v>
      </c>
      <c r="G1576" s="85" t="s">
        <v>4187</v>
      </c>
      <c r="H1576" s="85" t="s">
        <v>4188</v>
      </c>
      <c r="I1576" s="85" t="s">
        <v>4189</v>
      </c>
    </row>
    <row r="1577" spans="1:9" ht="13.5" customHeight="1" x14ac:dyDescent="0.2">
      <c r="A1577" s="55">
        <f t="shared" si="24"/>
        <v>13415</v>
      </c>
      <c r="B1577" s="84">
        <v>134</v>
      </c>
      <c r="C1577" s="84">
        <v>1317837</v>
      </c>
      <c r="D1577" s="85" t="s">
        <v>168</v>
      </c>
      <c r="E1577" s="84">
        <v>15</v>
      </c>
      <c r="F1577" s="85" t="s">
        <v>191</v>
      </c>
      <c r="G1577" s="85" t="s">
        <v>4190</v>
      </c>
      <c r="H1577" s="85" t="s">
        <v>4191</v>
      </c>
      <c r="I1577" s="85" t="s">
        <v>4192</v>
      </c>
    </row>
    <row r="1578" spans="1:9" ht="13.5" customHeight="1" x14ac:dyDescent="0.2">
      <c r="A1578" s="55">
        <f t="shared" si="24"/>
        <v>13416</v>
      </c>
      <c r="B1578" s="84">
        <v>134</v>
      </c>
      <c r="C1578" s="84">
        <v>1317837</v>
      </c>
      <c r="D1578" s="85" t="s">
        <v>168</v>
      </c>
      <c r="E1578" s="84">
        <v>16</v>
      </c>
      <c r="F1578" s="85" t="s">
        <v>191</v>
      </c>
      <c r="G1578" s="85" t="s">
        <v>4193</v>
      </c>
      <c r="H1578" s="85" t="s">
        <v>4194</v>
      </c>
      <c r="I1578" s="85" t="s">
        <v>3650</v>
      </c>
    </row>
    <row r="1579" spans="1:9" ht="13.5" customHeight="1" x14ac:dyDescent="0.2">
      <c r="A1579" s="55">
        <f t="shared" si="24"/>
        <v>13417</v>
      </c>
      <c r="B1579" s="84">
        <v>134</v>
      </c>
      <c r="C1579" s="84">
        <v>1317837</v>
      </c>
      <c r="D1579" s="85" t="s">
        <v>168</v>
      </c>
      <c r="E1579" s="84">
        <v>17</v>
      </c>
      <c r="F1579" s="85" t="s">
        <v>191</v>
      </c>
      <c r="G1579" s="85" t="s">
        <v>4195</v>
      </c>
      <c r="H1579" s="85" t="s">
        <v>4196</v>
      </c>
      <c r="I1579" s="85" t="s">
        <v>4197</v>
      </c>
    </row>
    <row r="1580" spans="1:9" ht="13.5" customHeight="1" x14ac:dyDescent="0.2">
      <c r="A1580" s="55">
        <f t="shared" si="24"/>
        <v>13418</v>
      </c>
      <c r="B1580" s="84">
        <v>134</v>
      </c>
      <c r="C1580" s="84">
        <v>1317837</v>
      </c>
      <c r="D1580" s="85" t="s">
        <v>168</v>
      </c>
      <c r="E1580" s="84">
        <v>18</v>
      </c>
      <c r="F1580" s="85" t="s">
        <v>191</v>
      </c>
      <c r="G1580" s="85" t="s">
        <v>4198</v>
      </c>
      <c r="H1580" s="85" t="s">
        <v>4199</v>
      </c>
      <c r="I1580" s="85" t="s">
        <v>946</v>
      </c>
    </row>
    <row r="1581" spans="1:9" ht="13.5" customHeight="1" x14ac:dyDescent="0.2">
      <c r="A1581" s="55">
        <f t="shared" si="24"/>
        <v>13501</v>
      </c>
      <c r="B1581" s="84">
        <v>135</v>
      </c>
      <c r="C1581" s="84">
        <v>1804942</v>
      </c>
      <c r="D1581" s="85" t="s">
        <v>150</v>
      </c>
      <c r="E1581" s="84">
        <v>1</v>
      </c>
      <c r="F1581" s="85" t="s">
        <v>187</v>
      </c>
      <c r="G1581" s="85" t="s">
        <v>188</v>
      </c>
      <c r="H1581" s="85" t="s">
        <v>293</v>
      </c>
      <c r="I1581" s="85" t="s">
        <v>293</v>
      </c>
    </row>
    <row r="1582" spans="1:9" ht="13.5" customHeight="1" x14ac:dyDescent="0.2">
      <c r="A1582" s="55">
        <f t="shared" si="24"/>
        <v>13502</v>
      </c>
      <c r="B1582" s="84">
        <v>135</v>
      </c>
      <c r="C1582" s="84">
        <v>1804942</v>
      </c>
      <c r="D1582" s="85" t="s">
        <v>150</v>
      </c>
      <c r="E1582" s="84">
        <v>2</v>
      </c>
      <c r="F1582" s="85" t="s">
        <v>191</v>
      </c>
      <c r="G1582" s="85" t="s">
        <v>3156</v>
      </c>
      <c r="H1582" s="85" t="s">
        <v>4200</v>
      </c>
      <c r="I1582" s="85" t="s">
        <v>4201</v>
      </c>
    </row>
    <row r="1583" spans="1:9" ht="13.5" customHeight="1" x14ac:dyDescent="0.2">
      <c r="A1583" s="55">
        <f t="shared" si="24"/>
        <v>13503</v>
      </c>
      <c r="B1583" s="84">
        <v>135</v>
      </c>
      <c r="C1583" s="84">
        <v>1804942</v>
      </c>
      <c r="D1583" s="85" t="s">
        <v>150</v>
      </c>
      <c r="E1583" s="84">
        <v>3</v>
      </c>
      <c r="F1583" s="85" t="s">
        <v>191</v>
      </c>
      <c r="G1583" s="85" t="s">
        <v>4202</v>
      </c>
      <c r="H1583" s="85" t="s">
        <v>4203</v>
      </c>
      <c r="I1583" s="85" t="s">
        <v>1122</v>
      </c>
    </row>
    <row r="1584" spans="1:9" ht="13.5" customHeight="1" x14ac:dyDescent="0.2">
      <c r="A1584" s="55">
        <f t="shared" si="24"/>
        <v>13504</v>
      </c>
      <c r="B1584" s="84">
        <v>135</v>
      </c>
      <c r="C1584" s="84">
        <v>1804942</v>
      </c>
      <c r="D1584" s="85" t="s">
        <v>150</v>
      </c>
      <c r="E1584" s="84">
        <v>4</v>
      </c>
      <c r="F1584" s="85" t="s">
        <v>191</v>
      </c>
      <c r="G1584" s="85" t="s">
        <v>4204</v>
      </c>
      <c r="H1584" s="85" t="s">
        <v>4205</v>
      </c>
      <c r="I1584" s="85" t="s">
        <v>4206</v>
      </c>
    </row>
    <row r="1585" spans="1:9" ht="13.5" customHeight="1" x14ac:dyDescent="0.2">
      <c r="A1585" s="55">
        <f t="shared" si="24"/>
        <v>13505</v>
      </c>
      <c r="B1585" s="84">
        <v>135</v>
      </c>
      <c r="C1585" s="84">
        <v>1804942</v>
      </c>
      <c r="D1585" s="85" t="s">
        <v>150</v>
      </c>
      <c r="E1585" s="84">
        <v>5</v>
      </c>
      <c r="F1585" s="85" t="s">
        <v>191</v>
      </c>
      <c r="G1585" s="85" t="s">
        <v>4207</v>
      </c>
      <c r="H1585" s="85" t="s">
        <v>4208</v>
      </c>
      <c r="I1585" s="85" t="s">
        <v>4206</v>
      </c>
    </row>
    <row r="1586" spans="1:9" ht="13.5" customHeight="1" x14ac:dyDescent="0.2">
      <c r="A1586" s="55">
        <f t="shared" si="24"/>
        <v>13506</v>
      </c>
      <c r="B1586" s="84">
        <v>135</v>
      </c>
      <c r="C1586" s="84">
        <v>1804942</v>
      </c>
      <c r="D1586" s="85" t="s">
        <v>150</v>
      </c>
      <c r="E1586" s="84">
        <v>6</v>
      </c>
      <c r="F1586" s="85" t="s">
        <v>191</v>
      </c>
      <c r="G1586" s="85" t="s">
        <v>4209</v>
      </c>
      <c r="H1586" s="85" t="s">
        <v>4210</v>
      </c>
      <c r="I1586" s="85" t="s">
        <v>510</v>
      </c>
    </row>
    <row r="1587" spans="1:9" ht="13.5" customHeight="1" x14ac:dyDescent="0.2">
      <c r="A1587" s="55">
        <f t="shared" si="24"/>
        <v>13507</v>
      </c>
      <c r="B1587" s="84">
        <v>135</v>
      </c>
      <c r="C1587" s="84">
        <v>1804942</v>
      </c>
      <c r="D1587" s="85" t="s">
        <v>150</v>
      </c>
      <c r="E1587" s="84">
        <v>7</v>
      </c>
      <c r="F1587" s="85" t="s">
        <v>191</v>
      </c>
      <c r="G1587" s="85" t="s">
        <v>4211</v>
      </c>
      <c r="H1587" s="85" t="s">
        <v>4212</v>
      </c>
      <c r="I1587" s="85" t="s">
        <v>664</v>
      </c>
    </row>
    <row r="1588" spans="1:9" ht="13.5" customHeight="1" x14ac:dyDescent="0.2">
      <c r="A1588" s="55">
        <f t="shared" si="24"/>
        <v>13508</v>
      </c>
      <c r="B1588" s="84">
        <v>135</v>
      </c>
      <c r="C1588" s="84">
        <v>1804942</v>
      </c>
      <c r="D1588" s="85" t="s">
        <v>150</v>
      </c>
      <c r="E1588" s="84">
        <v>8</v>
      </c>
      <c r="F1588" s="85" t="s">
        <v>191</v>
      </c>
      <c r="G1588" s="85" t="s">
        <v>4213</v>
      </c>
      <c r="H1588" s="85" t="s">
        <v>4214</v>
      </c>
      <c r="I1588" s="85" t="s">
        <v>510</v>
      </c>
    </row>
    <row r="1589" spans="1:9" ht="13.5" customHeight="1" x14ac:dyDescent="0.2">
      <c r="A1589" s="55">
        <f t="shared" si="24"/>
        <v>13509</v>
      </c>
      <c r="B1589" s="84">
        <v>135</v>
      </c>
      <c r="C1589" s="84">
        <v>1804942</v>
      </c>
      <c r="D1589" s="85" t="s">
        <v>150</v>
      </c>
      <c r="E1589" s="84">
        <v>9</v>
      </c>
      <c r="F1589" s="85" t="s">
        <v>207</v>
      </c>
      <c r="G1589" s="85" t="s">
        <v>4215</v>
      </c>
      <c r="H1589" s="85" t="s">
        <v>4216</v>
      </c>
      <c r="I1589" s="85" t="s">
        <v>510</v>
      </c>
    </row>
    <row r="1590" spans="1:9" ht="13.5" customHeight="1" x14ac:dyDescent="0.2">
      <c r="A1590" s="55">
        <f t="shared" si="24"/>
        <v>13510</v>
      </c>
      <c r="B1590" s="84">
        <v>135</v>
      </c>
      <c r="C1590" s="84">
        <v>1804942</v>
      </c>
      <c r="D1590" s="85" t="s">
        <v>150</v>
      </c>
      <c r="E1590" s="84">
        <v>10</v>
      </c>
      <c r="F1590" s="85" t="s">
        <v>207</v>
      </c>
      <c r="G1590" s="85" t="s">
        <v>4217</v>
      </c>
      <c r="H1590" s="85" t="s">
        <v>4218</v>
      </c>
      <c r="I1590" s="85" t="s">
        <v>4219</v>
      </c>
    </row>
    <row r="1591" spans="1:9" ht="13.5" customHeight="1" x14ac:dyDescent="0.2">
      <c r="A1591" s="55">
        <f t="shared" si="24"/>
        <v>13511</v>
      </c>
      <c r="B1591" s="84">
        <v>135</v>
      </c>
      <c r="C1591" s="84">
        <v>1804942</v>
      </c>
      <c r="D1591" s="85" t="s">
        <v>150</v>
      </c>
      <c r="E1591" s="84">
        <v>11</v>
      </c>
      <c r="F1591" s="85" t="s">
        <v>207</v>
      </c>
      <c r="G1591" s="85" t="s">
        <v>835</v>
      </c>
      <c r="H1591" s="85" t="s">
        <v>4220</v>
      </c>
      <c r="I1591" s="85" t="s">
        <v>4221</v>
      </c>
    </row>
    <row r="1592" spans="1:9" ht="13.5" customHeight="1" x14ac:dyDescent="0.2">
      <c r="A1592" s="55">
        <f t="shared" si="24"/>
        <v>13512</v>
      </c>
      <c r="B1592" s="84">
        <v>135</v>
      </c>
      <c r="C1592" s="84">
        <v>1804942</v>
      </c>
      <c r="D1592" s="85" t="s">
        <v>150</v>
      </c>
      <c r="E1592" s="84">
        <v>12</v>
      </c>
      <c r="F1592" s="85" t="s">
        <v>207</v>
      </c>
      <c r="G1592" s="85" t="s">
        <v>4222</v>
      </c>
      <c r="H1592" s="85" t="s">
        <v>4223</v>
      </c>
      <c r="I1592" s="85" t="s">
        <v>4224</v>
      </c>
    </row>
    <row r="1593" spans="1:9" ht="13.5" customHeight="1" x14ac:dyDescent="0.2">
      <c r="A1593" s="55">
        <f t="shared" si="24"/>
        <v>13513</v>
      </c>
      <c r="B1593" s="84">
        <v>135</v>
      </c>
      <c r="C1593" s="84">
        <v>1804942</v>
      </c>
      <c r="D1593" s="85" t="s">
        <v>150</v>
      </c>
      <c r="E1593" s="84">
        <v>13</v>
      </c>
      <c r="F1593" s="85" t="s">
        <v>187</v>
      </c>
      <c r="G1593" s="85" t="s">
        <v>4225</v>
      </c>
      <c r="H1593" s="85" t="s">
        <v>4226</v>
      </c>
      <c r="I1593" s="85" t="s">
        <v>4227</v>
      </c>
    </row>
    <row r="1594" spans="1:9" ht="13.5" customHeight="1" x14ac:dyDescent="0.2">
      <c r="A1594" s="55">
        <f t="shared" si="24"/>
        <v>13514</v>
      </c>
      <c r="B1594" s="84">
        <v>135</v>
      </c>
      <c r="C1594" s="84">
        <v>1804942</v>
      </c>
      <c r="D1594" s="85" t="s">
        <v>150</v>
      </c>
      <c r="E1594" s="84">
        <v>14</v>
      </c>
      <c r="F1594" s="85" t="s">
        <v>187</v>
      </c>
      <c r="G1594" s="85" t="s">
        <v>4228</v>
      </c>
      <c r="H1594" s="85" t="s">
        <v>4229</v>
      </c>
      <c r="I1594" s="85" t="s">
        <v>4230</v>
      </c>
    </row>
    <row r="1595" spans="1:9" ht="13.5" customHeight="1" x14ac:dyDescent="0.2">
      <c r="A1595" s="55">
        <f t="shared" si="24"/>
        <v>13515</v>
      </c>
      <c r="B1595" s="84">
        <v>135</v>
      </c>
      <c r="C1595" s="84">
        <v>1804942</v>
      </c>
      <c r="D1595" s="85" t="s">
        <v>150</v>
      </c>
      <c r="E1595" s="84">
        <v>15</v>
      </c>
      <c r="F1595" s="85" t="s">
        <v>187</v>
      </c>
      <c r="G1595" s="85" t="s">
        <v>4231</v>
      </c>
      <c r="H1595" s="85" t="s">
        <v>4232</v>
      </c>
      <c r="I1595" s="85" t="s">
        <v>946</v>
      </c>
    </row>
    <row r="1596" spans="1:9" ht="13.5" customHeight="1" x14ac:dyDescent="0.2">
      <c r="A1596" s="55">
        <f t="shared" si="24"/>
        <v>13516</v>
      </c>
      <c r="B1596" s="84">
        <v>135</v>
      </c>
      <c r="C1596" s="84">
        <v>1804942</v>
      </c>
      <c r="D1596" s="85" t="s">
        <v>150</v>
      </c>
      <c r="E1596" s="84">
        <v>16</v>
      </c>
      <c r="F1596" s="85" t="s">
        <v>197</v>
      </c>
      <c r="G1596" s="85" t="s">
        <v>4233</v>
      </c>
      <c r="H1596" s="85" t="s">
        <v>4234</v>
      </c>
      <c r="I1596" s="85" t="s">
        <v>936</v>
      </c>
    </row>
    <row r="1597" spans="1:9" ht="13.5" customHeight="1" x14ac:dyDescent="0.2">
      <c r="A1597" s="55">
        <f t="shared" si="24"/>
        <v>13517</v>
      </c>
      <c r="B1597" s="84">
        <v>135</v>
      </c>
      <c r="C1597" s="84">
        <v>1804942</v>
      </c>
      <c r="D1597" s="85" t="s">
        <v>150</v>
      </c>
      <c r="E1597" s="84">
        <v>17</v>
      </c>
      <c r="F1597" s="85" t="s">
        <v>197</v>
      </c>
      <c r="G1597" s="85" t="s">
        <v>4235</v>
      </c>
      <c r="H1597" s="85" t="s">
        <v>4236</v>
      </c>
      <c r="I1597" s="85" t="s">
        <v>4237</v>
      </c>
    </row>
    <row r="1598" spans="1:9" ht="13.5" customHeight="1" x14ac:dyDescent="0.2">
      <c r="A1598" s="55">
        <f t="shared" si="24"/>
        <v>13518</v>
      </c>
      <c r="B1598" s="84">
        <v>135</v>
      </c>
      <c r="C1598" s="84">
        <v>1804942</v>
      </c>
      <c r="D1598" s="85" t="s">
        <v>150</v>
      </c>
      <c r="E1598" s="84">
        <v>18</v>
      </c>
      <c r="F1598" s="85" t="s">
        <v>197</v>
      </c>
      <c r="G1598" s="85" t="s">
        <v>4238</v>
      </c>
      <c r="H1598" s="85" t="s">
        <v>4239</v>
      </c>
      <c r="I1598" s="85" t="s">
        <v>4240</v>
      </c>
    </row>
    <row r="1599" spans="1:9" ht="13.5" customHeight="1" x14ac:dyDescent="0.2">
      <c r="A1599" s="55">
        <f t="shared" si="24"/>
        <v>13519</v>
      </c>
      <c r="B1599" s="84">
        <v>135</v>
      </c>
      <c r="C1599" s="84">
        <v>1804942</v>
      </c>
      <c r="D1599" s="85" t="s">
        <v>150</v>
      </c>
      <c r="E1599" s="84">
        <v>19</v>
      </c>
      <c r="F1599" s="85" t="s">
        <v>197</v>
      </c>
      <c r="G1599" s="85" t="s">
        <v>2742</v>
      </c>
      <c r="H1599" s="85" t="s">
        <v>4241</v>
      </c>
      <c r="I1599" s="85" t="s">
        <v>4242</v>
      </c>
    </row>
    <row r="1600" spans="1:9" ht="13.5" customHeight="1" x14ac:dyDescent="0.2">
      <c r="A1600" s="55">
        <f t="shared" si="24"/>
        <v>13520</v>
      </c>
      <c r="B1600" s="84">
        <v>135</v>
      </c>
      <c r="C1600" s="84">
        <v>1804942</v>
      </c>
      <c r="D1600" s="85" t="s">
        <v>150</v>
      </c>
      <c r="E1600" s="84">
        <v>20</v>
      </c>
      <c r="F1600" s="85" t="s">
        <v>207</v>
      </c>
      <c r="G1600" s="85" t="s">
        <v>4243</v>
      </c>
      <c r="H1600" s="85" t="s">
        <v>4244</v>
      </c>
      <c r="I1600" s="85" t="s">
        <v>510</v>
      </c>
    </row>
    <row r="1601" spans="1:9" ht="13.5" customHeight="1" x14ac:dyDescent="0.2">
      <c r="A1601" s="55">
        <f t="shared" si="24"/>
        <v>13521</v>
      </c>
      <c r="B1601" s="84">
        <v>135</v>
      </c>
      <c r="C1601" s="84">
        <v>1804942</v>
      </c>
      <c r="D1601" s="85" t="s">
        <v>150</v>
      </c>
      <c r="E1601" s="84">
        <v>21</v>
      </c>
      <c r="F1601" s="85" t="s">
        <v>197</v>
      </c>
      <c r="G1601" s="85" t="s">
        <v>4245</v>
      </c>
      <c r="H1601" s="85" t="s">
        <v>4246</v>
      </c>
      <c r="I1601" s="85" t="s">
        <v>4247</v>
      </c>
    </row>
    <row r="1602" spans="1:9" ht="13.5" customHeight="1" x14ac:dyDescent="0.2">
      <c r="A1602" s="55">
        <f t="shared" si="24"/>
        <v>13522</v>
      </c>
      <c r="B1602" s="84">
        <v>135</v>
      </c>
      <c r="C1602" s="84">
        <v>1804942</v>
      </c>
      <c r="D1602" s="85" t="s">
        <v>150</v>
      </c>
      <c r="E1602" s="84">
        <v>22</v>
      </c>
      <c r="F1602" s="85" t="s">
        <v>191</v>
      </c>
      <c r="G1602" s="85" t="s">
        <v>4248</v>
      </c>
      <c r="H1602" s="85" t="s">
        <v>4249</v>
      </c>
      <c r="I1602" s="85" t="s">
        <v>4250</v>
      </c>
    </row>
    <row r="1603" spans="1:9" ht="13.5" customHeight="1" x14ac:dyDescent="0.2">
      <c r="A1603" s="55">
        <f t="shared" si="24"/>
        <v>13601</v>
      </c>
      <c r="B1603" s="84">
        <v>136</v>
      </c>
      <c r="C1603" s="84">
        <v>1506137</v>
      </c>
      <c r="D1603" s="85" t="s">
        <v>106</v>
      </c>
      <c r="E1603" s="84">
        <v>1</v>
      </c>
      <c r="F1603" s="85" t="s">
        <v>187</v>
      </c>
      <c r="G1603" s="85" t="s">
        <v>188</v>
      </c>
      <c r="H1603" s="85" t="s">
        <v>4251</v>
      </c>
      <c r="I1603" s="85" t="s">
        <v>4252</v>
      </c>
    </row>
    <row r="1604" spans="1:9" ht="13.5" customHeight="1" x14ac:dyDescent="0.2">
      <c r="A1604" s="55">
        <f t="shared" ref="A1604:A1651" si="25">B1604*100+E1604</f>
        <v>13602</v>
      </c>
      <c r="B1604" s="84">
        <v>136</v>
      </c>
      <c r="C1604" s="84">
        <v>1506137</v>
      </c>
      <c r="D1604" s="85" t="s">
        <v>106</v>
      </c>
      <c r="E1604" s="84">
        <v>2</v>
      </c>
      <c r="F1604" s="85" t="s">
        <v>187</v>
      </c>
      <c r="G1604" s="85" t="s">
        <v>4253</v>
      </c>
      <c r="H1604" s="85" t="s">
        <v>4254</v>
      </c>
      <c r="I1604" s="85" t="s">
        <v>4255</v>
      </c>
    </row>
    <row r="1605" spans="1:9" ht="13.5" customHeight="1" x14ac:dyDescent="0.2">
      <c r="A1605" s="55">
        <f t="shared" si="25"/>
        <v>13603</v>
      </c>
      <c r="B1605" s="84">
        <v>136</v>
      </c>
      <c r="C1605" s="84">
        <v>1506137</v>
      </c>
      <c r="D1605" s="85" t="s">
        <v>106</v>
      </c>
      <c r="E1605" s="84">
        <v>3</v>
      </c>
      <c r="F1605" s="85" t="s">
        <v>207</v>
      </c>
      <c r="G1605" s="85" t="s">
        <v>4256</v>
      </c>
      <c r="H1605" s="85" t="s">
        <v>4257</v>
      </c>
      <c r="I1605" s="85" t="s">
        <v>4258</v>
      </c>
    </row>
    <row r="1606" spans="1:9" ht="13.5" customHeight="1" x14ac:dyDescent="0.2">
      <c r="A1606" s="55">
        <f t="shared" si="25"/>
        <v>13604</v>
      </c>
      <c r="B1606" s="84">
        <v>136</v>
      </c>
      <c r="C1606" s="84">
        <v>1506137</v>
      </c>
      <c r="D1606" s="85" t="s">
        <v>106</v>
      </c>
      <c r="E1606" s="84">
        <v>4</v>
      </c>
      <c r="F1606" s="85" t="s">
        <v>207</v>
      </c>
      <c r="G1606" s="85" t="s">
        <v>4259</v>
      </c>
      <c r="H1606" s="85" t="s">
        <v>4260</v>
      </c>
      <c r="I1606" s="85" t="s">
        <v>4261</v>
      </c>
    </row>
    <row r="1607" spans="1:9" ht="13.5" customHeight="1" x14ac:dyDescent="0.2">
      <c r="A1607" s="55">
        <f t="shared" si="25"/>
        <v>13605</v>
      </c>
      <c r="B1607" s="84">
        <v>136</v>
      </c>
      <c r="C1607" s="84">
        <v>1506137</v>
      </c>
      <c r="D1607" s="85" t="s">
        <v>106</v>
      </c>
      <c r="E1607" s="84">
        <v>5</v>
      </c>
      <c r="F1607" s="85" t="s">
        <v>197</v>
      </c>
      <c r="G1607" s="85" t="s">
        <v>1104</v>
      </c>
      <c r="H1607" s="85" t="s">
        <v>4262</v>
      </c>
      <c r="I1607" s="85" t="s">
        <v>4263</v>
      </c>
    </row>
    <row r="1608" spans="1:9" ht="13.5" customHeight="1" x14ac:dyDescent="0.2">
      <c r="A1608" s="55">
        <f t="shared" si="25"/>
        <v>13606</v>
      </c>
      <c r="B1608" s="84">
        <v>136</v>
      </c>
      <c r="C1608" s="84">
        <v>1506137</v>
      </c>
      <c r="D1608" s="85" t="s">
        <v>106</v>
      </c>
      <c r="E1608" s="84">
        <v>6</v>
      </c>
      <c r="F1608" s="85" t="s">
        <v>197</v>
      </c>
      <c r="G1608" s="85" t="s">
        <v>4264</v>
      </c>
      <c r="H1608" s="85" t="s">
        <v>4265</v>
      </c>
      <c r="I1608" s="85" t="s">
        <v>4266</v>
      </c>
    </row>
    <row r="1609" spans="1:9" ht="13.5" customHeight="1" x14ac:dyDescent="0.2">
      <c r="A1609" s="55">
        <f t="shared" si="25"/>
        <v>13607</v>
      </c>
      <c r="B1609" s="84">
        <v>136</v>
      </c>
      <c r="C1609" s="84">
        <v>1506137</v>
      </c>
      <c r="D1609" s="85" t="s">
        <v>106</v>
      </c>
      <c r="E1609" s="84">
        <v>7</v>
      </c>
      <c r="F1609" s="85" t="s">
        <v>191</v>
      </c>
      <c r="G1609" s="85" t="s">
        <v>4267</v>
      </c>
      <c r="H1609" s="85" t="s">
        <v>4268</v>
      </c>
      <c r="I1609" s="85" t="s">
        <v>4269</v>
      </c>
    </row>
    <row r="1610" spans="1:9" ht="13.5" customHeight="1" x14ac:dyDescent="0.2">
      <c r="A1610" s="55">
        <f t="shared" si="25"/>
        <v>13608</v>
      </c>
      <c r="B1610" s="84">
        <v>136</v>
      </c>
      <c r="C1610" s="84">
        <v>1506137</v>
      </c>
      <c r="D1610" s="85" t="s">
        <v>106</v>
      </c>
      <c r="E1610" s="84">
        <v>8</v>
      </c>
      <c r="F1610" s="85" t="s">
        <v>191</v>
      </c>
      <c r="G1610" s="85" t="s">
        <v>4270</v>
      </c>
      <c r="H1610" s="85" t="s">
        <v>4271</v>
      </c>
      <c r="I1610" s="85" t="s">
        <v>4272</v>
      </c>
    </row>
    <row r="1611" spans="1:9" ht="13.5" customHeight="1" x14ac:dyDescent="0.2">
      <c r="A1611" s="55">
        <f t="shared" si="25"/>
        <v>13609</v>
      </c>
      <c r="B1611" s="84">
        <v>136</v>
      </c>
      <c r="C1611" s="84">
        <v>1506137</v>
      </c>
      <c r="D1611" s="85" t="s">
        <v>106</v>
      </c>
      <c r="E1611" s="84">
        <v>9</v>
      </c>
      <c r="F1611" s="85" t="s">
        <v>207</v>
      </c>
      <c r="G1611" s="85" t="s">
        <v>4273</v>
      </c>
      <c r="H1611" s="85" t="s">
        <v>4274</v>
      </c>
      <c r="I1611" s="85" t="s">
        <v>4275</v>
      </c>
    </row>
    <row r="1612" spans="1:9" ht="13.5" customHeight="1" x14ac:dyDescent="0.2">
      <c r="A1612" s="55">
        <f t="shared" si="25"/>
        <v>13701</v>
      </c>
      <c r="B1612" s="84">
        <v>137</v>
      </c>
      <c r="C1612" s="84">
        <v>1304328</v>
      </c>
      <c r="D1612" s="85" t="s">
        <v>149</v>
      </c>
      <c r="E1612" s="84">
        <v>1</v>
      </c>
      <c r="F1612" s="85" t="s">
        <v>187</v>
      </c>
      <c r="G1612" s="85" t="s">
        <v>188</v>
      </c>
      <c r="H1612" s="85" t="s">
        <v>4276</v>
      </c>
      <c r="I1612" s="85" t="s">
        <v>269</v>
      </c>
    </row>
    <row r="1613" spans="1:9" ht="13.5" customHeight="1" x14ac:dyDescent="0.2">
      <c r="A1613" s="55">
        <f t="shared" si="25"/>
        <v>13702</v>
      </c>
      <c r="B1613" s="84">
        <v>137</v>
      </c>
      <c r="C1613" s="84">
        <v>1304328</v>
      </c>
      <c r="D1613" s="85" t="s">
        <v>149</v>
      </c>
      <c r="E1613" s="84">
        <v>2</v>
      </c>
      <c r="F1613" s="85" t="s">
        <v>191</v>
      </c>
      <c r="G1613" s="85" t="s">
        <v>4277</v>
      </c>
      <c r="H1613" s="85" t="s">
        <v>4278</v>
      </c>
      <c r="I1613" s="85" t="s">
        <v>4279</v>
      </c>
    </row>
    <row r="1614" spans="1:9" ht="13.5" customHeight="1" x14ac:dyDescent="0.2">
      <c r="A1614" s="55">
        <f t="shared" si="25"/>
        <v>13703</v>
      </c>
      <c r="B1614" s="84">
        <v>137</v>
      </c>
      <c r="C1614" s="84">
        <v>1304328</v>
      </c>
      <c r="D1614" s="85" t="s">
        <v>149</v>
      </c>
      <c r="E1614" s="84">
        <v>3</v>
      </c>
      <c r="F1614" s="85" t="s">
        <v>191</v>
      </c>
      <c r="G1614" s="85" t="s">
        <v>4280</v>
      </c>
      <c r="H1614" s="85" t="s">
        <v>4278</v>
      </c>
      <c r="I1614" s="85" t="s">
        <v>4281</v>
      </c>
    </row>
    <row r="1615" spans="1:9" ht="13.5" customHeight="1" x14ac:dyDescent="0.2">
      <c r="A1615" s="55">
        <f t="shared" si="25"/>
        <v>13704</v>
      </c>
      <c r="B1615" s="84">
        <v>137</v>
      </c>
      <c r="C1615" s="84">
        <v>1304328</v>
      </c>
      <c r="D1615" s="85" t="s">
        <v>149</v>
      </c>
      <c r="E1615" s="84">
        <v>4</v>
      </c>
      <c r="F1615" s="85" t="s">
        <v>191</v>
      </c>
      <c r="G1615" s="85" t="s">
        <v>4282</v>
      </c>
      <c r="H1615" s="85" t="s">
        <v>4278</v>
      </c>
      <c r="I1615" s="85" t="s">
        <v>4283</v>
      </c>
    </row>
    <row r="1616" spans="1:9" ht="13.5" customHeight="1" x14ac:dyDescent="0.2">
      <c r="A1616" s="55">
        <f t="shared" si="25"/>
        <v>13705</v>
      </c>
      <c r="B1616" s="84">
        <v>137</v>
      </c>
      <c r="C1616" s="84">
        <v>1304328</v>
      </c>
      <c r="D1616" s="85" t="s">
        <v>149</v>
      </c>
      <c r="E1616" s="84">
        <v>5</v>
      </c>
      <c r="F1616" s="85" t="s">
        <v>191</v>
      </c>
      <c r="G1616" s="85" t="s">
        <v>4284</v>
      </c>
      <c r="H1616" s="85" t="s">
        <v>4285</v>
      </c>
      <c r="I1616" s="85" t="s">
        <v>4286</v>
      </c>
    </row>
    <row r="1617" spans="1:9" ht="13.5" customHeight="1" x14ac:dyDescent="0.2">
      <c r="A1617" s="55">
        <f t="shared" si="25"/>
        <v>13706</v>
      </c>
      <c r="B1617" s="84">
        <v>137</v>
      </c>
      <c r="C1617" s="84">
        <v>1304328</v>
      </c>
      <c r="D1617" s="85" t="s">
        <v>149</v>
      </c>
      <c r="E1617" s="84">
        <v>6</v>
      </c>
      <c r="F1617" s="85" t="s">
        <v>191</v>
      </c>
      <c r="G1617" s="85" t="s">
        <v>4287</v>
      </c>
      <c r="H1617" s="85" t="s">
        <v>4288</v>
      </c>
      <c r="I1617" s="85" t="s">
        <v>4289</v>
      </c>
    </row>
    <row r="1618" spans="1:9" ht="13.5" customHeight="1" x14ac:dyDescent="0.2">
      <c r="A1618" s="55">
        <f t="shared" si="25"/>
        <v>13707</v>
      </c>
      <c r="B1618" s="84">
        <v>137</v>
      </c>
      <c r="C1618" s="84">
        <v>1304328</v>
      </c>
      <c r="D1618" s="85" t="s">
        <v>149</v>
      </c>
      <c r="E1618" s="84">
        <v>7</v>
      </c>
      <c r="F1618" s="85" t="s">
        <v>191</v>
      </c>
      <c r="G1618" s="85" t="s">
        <v>4290</v>
      </c>
      <c r="H1618" s="85" t="s">
        <v>4291</v>
      </c>
      <c r="I1618" s="85" t="s">
        <v>4292</v>
      </c>
    </row>
    <row r="1619" spans="1:9" ht="13.5" customHeight="1" x14ac:dyDescent="0.2">
      <c r="A1619" s="55">
        <f t="shared" si="25"/>
        <v>13708</v>
      </c>
      <c r="B1619" s="84">
        <v>137</v>
      </c>
      <c r="C1619" s="84">
        <v>1304328</v>
      </c>
      <c r="D1619" s="85" t="s">
        <v>149</v>
      </c>
      <c r="E1619" s="84">
        <v>8</v>
      </c>
      <c r="F1619" s="85" t="s">
        <v>191</v>
      </c>
      <c r="G1619" s="85" t="s">
        <v>4293</v>
      </c>
      <c r="H1619" s="85" t="s">
        <v>4294</v>
      </c>
      <c r="I1619" s="85" t="s">
        <v>4295</v>
      </c>
    </row>
    <row r="1620" spans="1:9" ht="13.5" customHeight="1" x14ac:dyDescent="0.2">
      <c r="A1620" s="55">
        <f t="shared" si="25"/>
        <v>13709</v>
      </c>
      <c r="B1620" s="84">
        <v>137</v>
      </c>
      <c r="C1620" s="84">
        <v>1304328</v>
      </c>
      <c r="D1620" s="85" t="s">
        <v>149</v>
      </c>
      <c r="E1620" s="84">
        <v>9</v>
      </c>
      <c r="F1620" s="85" t="s">
        <v>191</v>
      </c>
      <c r="G1620" s="85" t="s">
        <v>620</v>
      </c>
      <c r="H1620" s="85" t="s">
        <v>4296</v>
      </c>
      <c r="I1620" s="85" t="s">
        <v>4297</v>
      </c>
    </row>
    <row r="1621" spans="1:9" ht="13.5" customHeight="1" x14ac:dyDescent="0.2">
      <c r="A1621" s="55">
        <f t="shared" si="25"/>
        <v>13710</v>
      </c>
      <c r="B1621" s="84">
        <v>137</v>
      </c>
      <c r="C1621" s="84">
        <v>1304328</v>
      </c>
      <c r="D1621" s="85" t="s">
        <v>149</v>
      </c>
      <c r="E1621" s="84">
        <v>10</v>
      </c>
      <c r="F1621" s="85" t="s">
        <v>207</v>
      </c>
      <c r="G1621" s="85" t="s">
        <v>4298</v>
      </c>
      <c r="H1621" s="85" t="s">
        <v>4299</v>
      </c>
      <c r="I1621" s="85" t="s">
        <v>269</v>
      </c>
    </row>
    <row r="1622" spans="1:9" ht="13.5" customHeight="1" x14ac:dyDescent="0.2">
      <c r="A1622" s="55">
        <f t="shared" si="25"/>
        <v>13711</v>
      </c>
      <c r="B1622" s="84">
        <v>137</v>
      </c>
      <c r="C1622" s="84">
        <v>1304328</v>
      </c>
      <c r="D1622" s="85" t="s">
        <v>149</v>
      </c>
      <c r="E1622" s="84">
        <v>11</v>
      </c>
      <c r="F1622" s="85" t="s">
        <v>207</v>
      </c>
      <c r="G1622" s="85" t="s">
        <v>874</v>
      </c>
      <c r="H1622" s="85" t="s">
        <v>4300</v>
      </c>
      <c r="I1622" s="85" t="s">
        <v>4301</v>
      </c>
    </row>
    <row r="1623" spans="1:9" ht="13.5" customHeight="1" x14ac:dyDescent="0.2">
      <c r="A1623" s="55">
        <f t="shared" si="25"/>
        <v>13712</v>
      </c>
      <c r="B1623" s="84">
        <v>137</v>
      </c>
      <c r="C1623" s="84">
        <v>1304328</v>
      </c>
      <c r="D1623" s="85" t="s">
        <v>149</v>
      </c>
      <c r="E1623" s="84">
        <v>12</v>
      </c>
      <c r="F1623" s="85" t="s">
        <v>207</v>
      </c>
      <c r="G1623" s="85" t="s">
        <v>4302</v>
      </c>
      <c r="H1623" s="85" t="s">
        <v>4303</v>
      </c>
      <c r="I1623" s="85" t="s">
        <v>2519</v>
      </c>
    </row>
    <row r="1624" spans="1:9" ht="13.5" customHeight="1" x14ac:dyDescent="0.2">
      <c r="A1624" s="55">
        <f t="shared" si="25"/>
        <v>13713</v>
      </c>
      <c r="B1624" s="84">
        <v>137</v>
      </c>
      <c r="C1624" s="84">
        <v>1304328</v>
      </c>
      <c r="D1624" s="85" t="s">
        <v>149</v>
      </c>
      <c r="E1624" s="84">
        <v>13</v>
      </c>
      <c r="F1624" s="85" t="s">
        <v>207</v>
      </c>
      <c r="G1624" s="85" t="s">
        <v>4304</v>
      </c>
      <c r="H1624" s="85" t="s">
        <v>4305</v>
      </c>
      <c r="I1624" s="85" t="s">
        <v>2974</v>
      </c>
    </row>
    <row r="1625" spans="1:9" ht="13.5" customHeight="1" x14ac:dyDescent="0.2">
      <c r="A1625" s="55">
        <f t="shared" si="25"/>
        <v>13714</v>
      </c>
      <c r="B1625" s="84">
        <v>137</v>
      </c>
      <c r="C1625" s="84">
        <v>1304328</v>
      </c>
      <c r="D1625" s="85" t="s">
        <v>149</v>
      </c>
      <c r="E1625" s="84">
        <v>14</v>
      </c>
      <c r="F1625" s="85" t="s">
        <v>197</v>
      </c>
      <c r="G1625" s="85" t="s">
        <v>4306</v>
      </c>
      <c r="H1625" s="85" t="s">
        <v>4307</v>
      </c>
      <c r="I1625" s="85" t="s">
        <v>269</v>
      </c>
    </row>
    <row r="1626" spans="1:9" ht="13.5" customHeight="1" x14ac:dyDescent="0.2">
      <c r="A1626" s="55">
        <f t="shared" si="25"/>
        <v>13715</v>
      </c>
      <c r="B1626" s="84">
        <v>137</v>
      </c>
      <c r="C1626" s="84">
        <v>1304328</v>
      </c>
      <c r="D1626" s="85" t="s">
        <v>149</v>
      </c>
      <c r="E1626" s="84">
        <v>15</v>
      </c>
      <c r="F1626" s="85" t="s">
        <v>197</v>
      </c>
      <c r="G1626" s="85" t="s">
        <v>4308</v>
      </c>
      <c r="H1626" s="85" t="s">
        <v>4309</v>
      </c>
      <c r="I1626" s="85" t="s">
        <v>2974</v>
      </c>
    </row>
    <row r="1627" spans="1:9" ht="13.5" customHeight="1" x14ac:dyDescent="0.2">
      <c r="A1627" s="55">
        <f t="shared" si="25"/>
        <v>13716</v>
      </c>
      <c r="B1627" s="84">
        <v>137</v>
      </c>
      <c r="C1627" s="84">
        <v>1304328</v>
      </c>
      <c r="D1627" s="85" t="s">
        <v>149</v>
      </c>
      <c r="E1627" s="84">
        <v>16</v>
      </c>
      <c r="F1627" s="85" t="s">
        <v>191</v>
      </c>
      <c r="G1627" s="85" t="s">
        <v>1285</v>
      </c>
      <c r="H1627" s="85" t="s">
        <v>4310</v>
      </c>
      <c r="I1627" s="85" t="s">
        <v>664</v>
      </c>
    </row>
    <row r="1628" spans="1:9" ht="13.5" customHeight="1" x14ac:dyDescent="0.2">
      <c r="A1628" s="55">
        <f t="shared" si="25"/>
        <v>13717</v>
      </c>
      <c r="B1628" s="84">
        <v>137</v>
      </c>
      <c r="C1628" s="84">
        <v>1304328</v>
      </c>
      <c r="D1628" s="85" t="s">
        <v>149</v>
      </c>
      <c r="E1628" s="84">
        <v>17</v>
      </c>
      <c r="F1628" s="85" t="s">
        <v>191</v>
      </c>
      <c r="G1628" s="85" t="s">
        <v>4311</v>
      </c>
      <c r="H1628" s="85" t="s">
        <v>4312</v>
      </c>
      <c r="I1628" s="85" t="s">
        <v>3290</v>
      </c>
    </row>
    <row r="1629" spans="1:9" ht="13.5" customHeight="1" x14ac:dyDescent="0.2">
      <c r="A1629" s="55">
        <f t="shared" si="25"/>
        <v>13718</v>
      </c>
      <c r="B1629" s="84">
        <v>137</v>
      </c>
      <c r="C1629" s="84">
        <v>1304328</v>
      </c>
      <c r="D1629" s="85" t="s">
        <v>149</v>
      </c>
      <c r="E1629" s="84">
        <v>18</v>
      </c>
      <c r="F1629" s="85" t="s">
        <v>191</v>
      </c>
      <c r="G1629" s="85" t="s">
        <v>4313</v>
      </c>
      <c r="H1629" s="85" t="s">
        <v>4312</v>
      </c>
      <c r="I1629" s="85" t="s">
        <v>4314</v>
      </c>
    </row>
    <row r="1630" spans="1:9" ht="13.5" customHeight="1" x14ac:dyDescent="0.2">
      <c r="A1630" s="55">
        <f t="shared" si="25"/>
        <v>13719</v>
      </c>
      <c r="B1630" s="84">
        <v>137</v>
      </c>
      <c r="C1630" s="84">
        <v>1304328</v>
      </c>
      <c r="D1630" s="85" t="s">
        <v>149</v>
      </c>
      <c r="E1630" s="84">
        <v>19</v>
      </c>
      <c r="F1630" s="85" t="s">
        <v>191</v>
      </c>
      <c r="G1630" s="85" t="s">
        <v>4315</v>
      </c>
      <c r="H1630" s="85" t="s">
        <v>4312</v>
      </c>
      <c r="I1630" s="85" t="s">
        <v>1122</v>
      </c>
    </row>
    <row r="1631" spans="1:9" ht="13.5" customHeight="1" x14ac:dyDescent="0.2">
      <c r="A1631" s="55">
        <f t="shared" si="25"/>
        <v>13720</v>
      </c>
      <c r="B1631" s="84">
        <v>137</v>
      </c>
      <c r="C1631" s="84">
        <v>1304328</v>
      </c>
      <c r="D1631" s="85" t="s">
        <v>149</v>
      </c>
      <c r="E1631" s="84">
        <v>20</v>
      </c>
      <c r="F1631" s="85" t="s">
        <v>191</v>
      </c>
      <c r="G1631" s="85" t="s">
        <v>4316</v>
      </c>
      <c r="H1631" s="85" t="s">
        <v>4317</v>
      </c>
      <c r="I1631" s="85" t="s">
        <v>4318</v>
      </c>
    </row>
    <row r="1632" spans="1:9" ht="13.5" customHeight="1" x14ac:dyDescent="0.2">
      <c r="A1632" s="55">
        <f t="shared" si="25"/>
        <v>13801</v>
      </c>
      <c r="B1632" s="84">
        <v>138</v>
      </c>
      <c r="C1632" s="84">
        <v>1107068</v>
      </c>
      <c r="D1632" s="85" t="s">
        <v>107</v>
      </c>
      <c r="E1632" s="84">
        <v>1</v>
      </c>
      <c r="F1632" s="85" t="s">
        <v>187</v>
      </c>
      <c r="G1632" s="85" t="s">
        <v>188</v>
      </c>
      <c r="H1632" s="85" t="s">
        <v>4319</v>
      </c>
      <c r="I1632" s="85" t="s">
        <v>190</v>
      </c>
    </row>
    <row r="1633" spans="1:9" ht="13.5" customHeight="1" x14ac:dyDescent="0.2">
      <c r="A1633" s="55">
        <f t="shared" si="25"/>
        <v>13802</v>
      </c>
      <c r="B1633" s="84">
        <v>138</v>
      </c>
      <c r="C1633" s="84">
        <v>1107068</v>
      </c>
      <c r="D1633" s="85" t="s">
        <v>107</v>
      </c>
      <c r="E1633" s="84">
        <v>2</v>
      </c>
      <c r="F1633" s="85" t="s">
        <v>191</v>
      </c>
      <c r="G1633" s="85" t="s">
        <v>4320</v>
      </c>
      <c r="H1633" s="85" t="s">
        <v>4321</v>
      </c>
      <c r="I1633" s="85" t="s">
        <v>4322</v>
      </c>
    </row>
    <row r="1634" spans="1:9" ht="13.5" customHeight="1" x14ac:dyDescent="0.2">
      <c r="A1634" s="55">
        <f t="shared" si="25"/>
        <v>13803</v>
      </c>
      <c r="B1634" s="84">
        <v>138</v>
      </c>
      <c r="C1634" s="84">
        <v>1107068</v>
      </c>
      <c r="D1634" s="85" t="s">
        <v>107</v>
      </c>
      <c r="E1634" s="84">
        <v>3</v>
      </c>
      <c r="F1634" s="85" t="s">
        <v>191</v>
      </c>
      <c r="G1634" s="85" t="s">
        <v>4323</v>
      </c>
      <c r="H1634" s="85" t="s">
        <v>4324</v>
      </c>
      <c r="I1634" s="85" t="s">
        <v>4322</v>
      </c>
    </row>
    <row r="1635" spans="1:9" ht="13.5" customHeight="1" x14ac:dyDescent="0.2">
      <c r="A1635" s="55">
        <f t="shared" si="25"/>
        <v>13804</v>
      </c>
      <c r="B1635" s="84">
        <v>138</v>
      </c>
      <c r="C1635" s="84">
        <v>1107068</v>
      </c>
      <c r="D1635" s="85" t="s">
        <v>107</v>
      </c>
      <c r="E1635" s="84">
        <v>4</v>
      </c>
      <c r="F1635" s="85" t="s">
        <v>191</v>
      </c>
      <c r="G1635" s="85" t="s">
        <v>4325</v>
      </c>
      <c r="H1635" s="85" t="s">
        <v>4326</v>
      </c>
      <c r="I1635" s="85" t="s">
        <v>712</v>
      </c>
    </row>
    <row r="1636" spans="1:9" ht="13.5" customHeight="1" x14ac:dyDescent="0.2">
      <c r="A1636" s="55">
        <f t="shared" si="25"/>
        <v>13805</v>
      </c>
      <c r="B1636" s="84">
        <v>138</v>
      </c>
      <c r="C1636" s="84">
        <v>1107068</v>
      </c>
      <c r="D1636" s="85" t="s">
        <v>107</v>
      </c>
      <c r="E1636" s="84">
        <v>5</v>
      </c>
      <c r="F1636" s="85" t="s">
        <v>191</v>
      </c>
      <c r="G1636" s="85" t="s">
        <v>4327</v>
      </c>
      <c r="H1636" s="85" t="s">
        <v>4328</v>
      </c>
      <c r="I1636" s="85" t="s">
        <v>4329</v>
      </c>
    </row>
    <row r="1637" spans="1:9" ht="13.5" customHeight="1" x14ac:dyDescent="0.2">
      <c r="A1637" s="55">
        <f t="shared" si="25"/>
        <v>13806</v>
      </c>
      <c r="B1637" s="84">
        <v>138</v>
      </c>
      <c r="C1637" s="84">
        <v>1107068</v>
      </c>
      <c r="D1637" s="85" t="s">
        <v>107</v>
      </c>
      <c r="E1637" s="84">
        <v>6</v>
      </c>
      <c r="F1637" s="85" t="s">
        <v>191</v>
      </c>
      <c r="G1637" s="85" t="s">
        <v>4330</v>
      </c>
      <c r="H1637" s="85" t="s">
        <v>4331</v>
      </c>
      <c r="I1637" s="85" t="s">
        <v>4329</v>
      </c>
    </row>
    <row r="1638" spans="1:9" ht="13.5" customHeight="1" x14ac:dyDescent="0.2">
      <c r="A1638" s="55">
        <f t="shared" si="25"/>
        <v>13807</v>
      </c>
      <c r="B1638" s="84">
        <v>138</v>
      </c>
      <c r="C1638" s="84">
        <v>1107068</v>
      </c>
      <c r="D1638" s="85" t="s">
        <v>107</v>
      </c>
      <c r="E1638" s="84">
        <v>7</v>
      </c>
      <c r="F1638" s="85" t="s">
        <v>191</v>
      </c>
      <c r="G1638" s="85" t="s">
        <v>4332</v>
      </c>
      <c r="H1638" s="85" t="s">
        <v>4333</v>
      </c>
      <c r="I1638" s="85" t="s">
        <v>4322</v>
      </c>
    </row>
    <row r="1639" spans="1:9" ht="13.5" customHeight="1" x14ac:dyDescent="0.2">
      <c r="A1639" s="55">
        <f t="shared" si="25"/>
        <v>13808</v>
      </c>
      <c r="B1639" s="84">
        <v>138</v>
      </c>
      <c r="C1639" s="84">
        <v>1107068</v>
      </c>
      <c r="D1639" s="85" t="s">
        <v>107</v>
      </c>
      <c r="E1639" s="84">
        <v>8</v>
      </c>
      <c r="F1639" s="85" t="s">
        <v>191</v>
      </c>
      <c r="G1639" s="85" t="s">
        <v>4334</v>
      </c>
      <c r="H1639" s="85" t="s">
        <v>4335</v>
      </c>
      <c r="I1639" s="85" t="s">
        <v>4336</v>
      </c>
    </row>
    <row r="1640" spans="1:9" ht="13.5" customHeight="1" x14ac:dyDescent="0.2">
      <c r="A1640" s="55">
        <f t="shared" si="25"/>
        <v>13809</v>
      </c>
      <c r="B1640" s="84">
        <v>138</v>
      </c>
      <c r="C1640" s="84">
        <v>1107068</v>
      </c>
      <c r="D1640" s="85" t="s">
        <v>107</v>
      </c>
      <c r="E1640" s="84">
        <v>9</v>
      </c>
      <c r="F1640" s="85" t="s">
        <v>191</v>
      </c>
      <c r="G1640" s="85" t="s">
        <v>4337</v>
      </c>
      <c r="H1640" s="85" t="s">
        <v>4338</v>
      </c>
      <c r="I1640" s="85" t="s">
        <v>4339</v>
      </c>
    </row>
    <row r="1641" spans="1:9" ht="13.5" customHeight="1" x14ac:dyDescent="0.2">
      <c r="A1641" s="55">
        <f t="shared" si="25"/>
        <v>13810</v>
      </c>
      <c r="B1641" s="84">
        <v>138</v>
      </c>
      <c r="C1641" s="84">
        <v>1107068</v>
      </c>
      <c r="D1641" s="85" t="s">
        <v>107</v>
      </c>
      <c r="E1641" s="84">
        <v>10</v>
      </c>
      <c r="F1641" s="85" t="s">
        <v>191</v>
      </c>
      <c r="G1641" s="85" t="s">
        <v>4340</v>
      </c>
      <c r="H1641" s="85" t="s">
        <v>4341</v>
      </c>
      <c r="I1641" s="85" t="s">
        <v>4342</v>
      </c>
    </row>
    <row r="1642" spans="1:9" ht="13.5" customHeight="1" x14ac:dyDescent="0.2">
      <c r="A1642" s="55">
        <f t="shared" si="25"/>
        <v>13811</v>
      </c>
      <c r="B1642" s="84">
        <v>138</v>
      </c>
      <c r="C1642" s="84">
        <v>1107068</v>
      </c>
      <c r="D1642" s="85" t="s">
        <v>107</v>
      </c>
      <c r="E1642" s="84">
        <v>11</v>
      </c>
      <c r="F1642" s="85" t="s">
        <v>191</v>
      </c>
      <c r="G1642" s="85" t="s">
        <v>4343</v>
      </c>
      <c r="H1642" s="85" t="s">
        <v>4344</v>
      </c>
      <c r="I1642" s="85" t="s">
        <v>4339</v>
      </c>
    </row>
    <row r="1643" spans="1:9" ht="13.5" customHeight="1" x14ac:dyDescent="0.2">
      <c r="A1643" s="55">
        <f t="shared" si="25"/>
        <v>13812</v>
      </c>
      <c r="B1643" s="84">
        <v>138</v>
      </c>
      <c r="C1643" s="84">
        <v>1107068</v>
      </c>
      <c r="D1643" s="85" t="s">
        <v>107</v>
      </c>
      <c r="E1643" s="84">
        <v>12</v>
      </c>
      <c r="F1643" s="85" t="s">
        <v>207</v>
      </c>
      <c r="G1643" s="85" t="s">
        <v>4345</v>
      </c>
      <c r="H1643" s="85" t="s">
        <v>4346</v>
      </c>
      <c r="I1643" s="85" t="s">
        <v>4347</v>
      </c>
    </row>
    <row r="1644" spans="1:9" ht="13.5" customHeight="1" x14ac:dyDescent="0.2">
      <c r="A1644" s="55">
        <f t="shared" si="25"/>
        <v>13813</v>
      </c>
      <c r="B1644" s="84">
        <v>138</v>
      </c>
      <c r="C1644" s="84">
        <v>1107068</v>
      </c>
      <c r="D1644" s="85" t="s">
        <v>107</v>
      </c>
      <c r="E1644" s="84">
        <v>13</v>
      </c>
      <c r="F1644" s="85" t="s">
        <v>207</v>
      </c>
      <c r="G1644" s="85" t="s">
        <v>456</v>
      </c>
      <c r="H1644" s="85" t="s">
        <v>4348</v>
      </c>
      <c r="I1644" s="85" t="s">
        <v>4339</v>
      </c>
    </row>
    <row r="1645" spans="1:9" ht="13.5" customHeight="1" x14ac:dyDescent="0.2">
      <c r="A1645" s="55">
        <f t="shared" si="25"/>
        <v>13814</v>
      </c>
      <c r="B1645" s="84">
        <v>138</v>
      </c>
      <c r="C1645" s="84">
        <v>1107068</v>
      </c>
      <c r="D1645" s="85" t="s">
        <v>107</v>
      </c>
      <c r="E1645" s="84">
        <v>14</v>
      </c>
      <c r="F1645" s="85" t="s">
        <v>207</v>
      </c>
      <c r="G1645" s="85" t="s">
        <v>4349</v>
      </c>
      <c r="H1645" s="85" t="s">
        <v>4350</v>
      </c>
      <c r="I1645" s="85" t="s">
        <v>4339</v>
      </c>
    </row>
    <row r="1646" spans="1:9" ht="13.5" customHeight="1" x14ac:dyDescent="0.2">
      <c r="A1646" s="55">
        <f t="shared" si="25"/>
        <v>13815</v>
      </c>
      <c r="B1646" s="84">
        <v>138</v>
      </c>
      <c r="C1646" s="84">
        <v>1107068</v>
      </c>
      <c r="D1646" s="85" t="s">
        <v>107</v>
      </c>
      <c r="E1646" s="84">
        <v>15</v>
      </c>
      <c r="F1646" s="85" t="s">
        <v>207</v>
      </c>
      <c r="G1646" s="85" t="s">
        <v>4351</v>
      </c>
      <c r="H1646" s="85" t="s">
        <v>4352</v>
      </c>
      <c r="I1646" s="85" t="s">
        <v>4339</v>
      </c>
    </row>
    <row r="1647" spans="1:9" ht="13.5" customHeight="1" x14ac:dyDescent="0.2">
      <c r="A1647" s="55">
        <f t="shared" si="25"/>
        <v>13816</v>
      </c>
      <c r="B1647" s="84">
        <v>138</v>
      </c>
      <c r="C1647" s="84">
        <v>1107068</v>
      </c>
      <c r="D1647" s="85" t="s">
        <v>107</v>
      </c>
      <c r="E1647" s="84">
        <v>16</v>
      </c>
      <c r="F1647" s="85" t="s">
        <v>207</v>
      </c>
      <c r="G1647" s="85" t="s">
        <v>426</v>
      </c>
      <c r="H1647" s="85" t="s">
        <v>4353</v>
      </c>
      <c r="I1647" s="85" t="s">
        <v>4339</v>
      </c>
    </row>
    <row r="1648" spans="1:9" ht="13.5" customHeight="1" x14ac:dyDescent="0.2">
      <c r="A1648" s="55">
        <f t="shared" si="25"/>
        <v>13817</v>
      </c>
      <c r="B1648" s="84">
        <v>138</v>
      </c>
      <c r="C1648" s="84">
        <v>1107068</v>
      </c>
      <c r="D1648" s="85" t="s">
        <v>107</v>
      </c>
      <c r="E1648" s="84">
        <v>17</v>
      </c>
      <c r="F1648" s="85" t="s">
        <v>207</v>
      </c>
      <c r="G1648" s="85" t="s">
        <v>4354</v>
      </c>
      <c r="H1648" s="85" t="s">
        <v>4355</v>
      </c>
      <c r="I1648" s="85" t="s">
        <v>4339</v>
      </c>
    </row>
    <row r="1649" spans="1:9" ht="13.5" customHeight="1" x14ac:dyDescent="0.2">
      <c r="A1649" s="55">
        <f t="shared" si="25"/>
        <v>13818</v>
      </c>
      <c r="B1649" s="84">
        <v>138</v>
      </c>
      <c r="C1649" s="84">
        <v>1107068</v>
      </c>
      <c r="D1649" s="85" t="s">
        <v>107</v>
      </c>
      <c r="E1649" s="84">
        <v>18</v>
      </c>
      <c r="F1649" s="85" t="s">
        <v>207</v>
      </c>
      <c r="G1649" s="85" t="s">
        <v>4356</v>
      </c>
      <c r="H1649" s="85" t="s">
        <v>4357</v>
      </c>
      <c r="I1649" s="85" t="s">
        <v>4339</v>
      </c>
    </row>
    <row r="1650" spans="1:9" ht="13.5" customHeight="1" x14ac:dyDescent="0.2">
      <c r="A1650" s="55">
        <f t="shared" si="25"/>
        <v>13819</v>
      </c>
      <c r="B1650" s="84">
        <v>138</v>
      </c>
      <c r="C1650" s="84">
        <v>1107068</v>
      </c>
      <c r="D1650" s="85" t="s">
        <v>107</v>
      </c>
      <c r="E1650" s="84">
        <v>19</v>
      </c>
      <c r="F1650" s="85" t="s">
        <v>197</v>
      </c>
      <c r="G1650" s="85" t="s">
        <v>4358</v>
      </c>
      <c r="H1650" s="85" t="s">
        <v>4359</v>
      </c>
      <c r="I1650" s="85" t="s">
        <v>269</v>
      </c>
    </row>
    <row r="1651" spans="1:9" ht="13.5" customHeight="1" x14ac:dyDescent="0.2">
      <c r="A1651" s="55">
        <f t="shared" si="25"/>
        <v>13820</v>
      </c>
      <c r="B1651" s="84">
        <v>138</v>
      </c>
      <c r="C1651" s="84">
        <v>1107068</v>
      </c>
      <c r="D1651" s="85" t="s">
        <v>107</v>
      </c>
      <c r="E1651" s="84">
        <v>20</v>
      </c>
      <c r="F1651" s="85" t="s">
        <v>197</v>
      </c>
      <c r="G1651" s="85" t="s">
        <v>4360</v>
      </c>
      <c r="H1651" s="85" t="s">
        <v>4361</v>
      </c>
      <c r="I1651" s="85" t="s">
        <v>269</v>
      </c>
    </row>
  </sheetData>
  <sheetProtection password="DC9F" sheet="1" objects="1" scenarios="1"/>
  <autoFilter ref="B1:J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115" zoomScaleNormal="115" workbookViewId="0">
      <selection activeCell="K2" sqref="K2"/>
    </sheetView>
  </sheetViews>
  <sheetFormatPr defaultColWidth="9.140625" defaultRowHeight="15" x14ac:dyDescent="0.25"/>
  <cols>
    <col min="1" max="1" width="2.7109375" style="128" customWidth="1"/>
    <col min="2" max="9" width="9.140625" style="129"/>
    <col min="10" max="10" width="7.140625" style="129" customWidth="1"/>
    <col min="11" max="11" width="11.85546875" style="129" customWidth="1"/>
    <col min="12" max="16384" width="9.140625" style="129"/>
  </cols>
  <sheetData>
    <row r="1" spans="1:12" s="123" customFormat="1" ht="30" customHeight="1" x14ac:dyDescent="0.25">
      <c r="A1" s="120"/>
      <c r="B1" s="121" t="str">
        <f>IF(VLOOKUP(Início!C5,folha1!A2:C139,3)&gt;0,VLOOKUP(Início!C5,folha1!A2:C139,3),"")</f>
        <v>Agrupamento de Escolas de Souselo</v>
      </c>
      <c r="C1" s="122"/>
      <c r="D1" s="122"/>
      <c r="E1" s="122"/>
      <c r="F1" s="122"/>
      <c r="G1" s="122"/>
      <c r="H1" s="122"/>
      <c r="I1" s="122"/>
      <c r="J1" s="122"/>
      <c r="K1" s="106">
        <f>IF(Início!H5&gt;0,Início!H5,"")</f>
        <v>1804553</v>
      </c>
    </row>
    <row r="2" spans="1:12" s="125" customFormat="1" ht="15" customHeight="1" x14ac:dyDescent="0.25">
      <c r="A2" s="124"/>
      <c r="B2" s="124"/>
      <c r="C2" s="124"/>
      <c r="D2" s="124"/>
      <c r="E2" s="124"/>
      <c r="F2" s="124"/>
      <c r="G2" s="171" t="s">
        <v>0</v>
      </c>
      <c r="H2" s="124"/>
      <c r="I2" s="171" t="s">
        <v>1</v>
      </c>
      <c r="J2" s="124"/>
      <c r="K2" s="171" t="s">
        <v>2</v>
      </c>
    </row>
    <row r="3" spans="1:12" s="127" customFormat="1" x14ac:dyDescent="0.25">
      <c r="A3" s="126"/>
    </row>
    <row r="4" spans="1:12" ht="33" customHeight="1" x14ac:dyDescent="0.25">
      <c r="B4" s="210" t="s">
        <v>4435</v>
      </c>
      <c r="C4" s="210"/>
      <c r="D4" s="210"/>
      <c r="E4" s="210"/>
      <c r="F4" s="210"/>
      <c r="G4" s="210"/>
      <c r="H4" s="210"/>
      <c r="I4" s="210"/>
      <c r="J4" s="211"/>
      <c r="K4" s="211"/>
    </row>
    <row r="5" spans="1:12" ht="8.25" customHeight="1" x14ac:dyDescent="0.25">
      <c r="B5" s="130"/>
      <c r="C5" s="130"/>
      <c r="D5" s="130"/>
      <c r="E5" s="130"/>
      <c r="F5" s="130"/>
      <c r="G5" s="130"/>
      <c r="H5" s="130"/>
      <c r="I5" s="130"/>
      <c r="J5" s="131"/>
      <c r="K5" s="131"/>
    </row>
    <row r="6" spans="1:12" ht="54" customHeight="1" x14ac:dyDescent="0.25">
      <c r="A6" s="132"/>
      <c r="B6" s="212" t="s">
        <v>4436</v>
      </c>
      <c r="C6" s="213"/>
      <c r="D6" s="213"/>
      <c r="E6" s="213"/>
      <c r="F6" s="213"/>
      <c r="G6" s="213"/>
      <c r="H6" s="213"/>
      <c r="I6" s="213"/>
      <c r="J6" s="213"/>
      <c r="K6" s="214"/>
    </row>
    <row r="7" spans="1:12" s="128" customFormat="1" ht="8.25" customHeight="1" x14ac:dyDescent="0.25">
      <c r="A7" s="133"/>
      <c r="B7" s="134"/>
      <c r="C7" s="135"/>
      <c r="D7" s="135"/>
      <c r="E7" s="135"/>
      <c r="F7" s="135"/>
      <c r="G7" s="135"/>
      <c r="H7" s="135"/>
      <c r="I7" s="135"/>
      <c r="J7" s="135"/>
      <c r="K7" s="136"/>
    </row>
    <row r="8" spans="1:12" x14ac:dyDescent="0.25">
      <c r="A8" s="137"/>
      <c r="B8" s="215" t="s">
        <v>4679</v>
      </c>
      <c r="C8" s="216"/>
      <c r="D8" s="216"/>
      <c r="E8" s="216"/>
      <c r="F8" s="216"/>
      <c r="G8" s="216"/>
      <c r="H8" s="216"/>
      <c r="I8" s="216"/>
      <c r="J8" s="216"/>
      <c r="K8" s="217"/>
      <c r="L8" s="138"/>
    </row>
    <row r="9" spans="1:12" x14ac:dyDescent="0.25">
      <c r="A9" s="137"/>
      <c r="B9" s="218"/>
      <c r="C9" s="219"/>
      <c r="D9" s="219"/>
      <c r="E9" s="219"/>
      <c r="F9" s="219"/>
      <c r="G9" s="219"/>
      <c r="H9" s="219"/>
      <c r="I9" s="219"/>
      <c r="J9" s="219"/>
      <c r="K9" s="220"/>
      <c r="L9" s="138"/>
    </row>
    <row r="10" spans="1:12" x14ac:dyDescent="0.25">
      <c r="A10" s="137"/>
      <c r="B10" s="218"/>
      <c r="C10" s="219"/>
      <c r="D10" s="219"/>
      <c r="E10" s="219"/>
      <c r="F10" s="219"/>
      <c r="G10" s="219"/>
      <c r="H10" s="219"/>
      <c r="I10" s="219"/>
      <c r="J10" s="219"/>
      <c r="K10" s="220"/>
      <c r="L10" s="138"/>
    </row>
    <row r="11" spans="1:12" x14ac:dyDescent="0.25">
      <c r="A11" s="137"/>
      <c r="B11" s="218"/>
      <c r="C11" s="219"/>
      <c r="D11" s="219"/>
      <c r="E11" s="219"/>
      <c r="F11" s="219"/>
      <c r="G11" s="219"/>
      <c r="H11" s="219"/>
      <c r="I11" s="219"/>
      <c r="J11" s="219"/>
      <c r="K11" s="220"/>
      <c r="L11" s="138"/>
    </row>
    <row r="12" spans="1:12" x14ac:dyDescent="0.25">
      <c r="A12" s="137"/>
      <c r="B12" s="218"/>
      <c r="C12" s="219"/>
      <c r="D12" s="219"/>
      <c r="E12" s="219"/>
      <c r="F12" s="219"/>
      <c r="G12" s="219"/>
      <c r="H12" s="219"/>
      <c r="I12" s="219"/>
      <c r="J12" s="219"/>
      <c r="K12" s="220"/>
      <c r="L12" s="138"/>
    </row>
    <row r="13" spans="1:12" x14ac:dyDescent="0.25">
      <c r="A13" s="137"/>
      <c r="B13" s="218"/>
      <c r="C13" s="219"/>
      <c r="D13" s="219"/>
      <c r="E13" s="219"/>
      <c r="F13" s="219"/>
      <c r="G13" s="219"/>
      <c r="H13" s="219"/>
      <c r="I13" s="219"/>
      <c r="J13" s="219"/>
      <c r="K13" s="220"/>
      <c r="L13" s="138"/>
    </row>
    <row r="14" spans="1:12" x14ac:dyDescent="0.25">
      <c r="A14" s="137"/>
      <c r="B14" s="218"/>
      <c r="C14" s="219"/>
      <c r="D14" s="219"/>
      <c r="E14" s="219"/>
      <c r="F14" s="219"/>
      <c r="G14" s="219"/>
      <c r="H14" s="219"/>
      <c r="I14" s="219"/>
      <c r="J14" s="219"/>
      <c r="K14" s="220"/>
      <c r="L14" s="138"/>
    </row>
    <row r="15" spans="1:12" x14ac:dyDescent="0.25">
      <c r="A15" s="137"/>
      <c r="B15" s="218"/>
      <c r="C15" s="219"/>
      <c r="D15" s="219"/>
      <c r="E15" s="219"/>
      <c r="F15" s="219"/>
      <c r="G15" s="219"/>
      <c r="H15" s="219"/>
      <c r="I15" s="219"/>
      <c r="J15" s="219"/>
      <c r="K15" s="220"/>
      <c r="L15" s="138"/>
    </row>
    <row r="16" spans="1:12" x14ac:dyDescent="0.25">
      <c r="A16" s="137"/>
      <c r="B16" s="218"/>
      <c r="C16" s="219"/>
      <c r="D16" s="219"/>
      <c r="E16" s="219"/>
      <c r="F16" s="219"/>
      <c r="G16" s="219"/>
      <c r="H16" s="219"/>
      <c r="I16" s="219"/>
      <c r="J16" s="219"/>
      <c r="K16" s="220"/>
      <c r="L16" s="138"/>
    </row>
    <row r="17" spans="1:12" x14ac:dyDescent="0.25">
      <c r="A17" s="137"/>
      <c r="B17" s="218"/>
      <c r="C17" s="219"/>
      <c r="D17" s="219"/>
      <c r="E17" s="219"/>
      <c r="F17" s="219"/>
      <c r="G17" s="219"/>
      <c r="H17" s="219"/>
      <c r="I17" s="219"/>
      <c r="J17" s="219"/>
      <c r="K17" s="220"/>
      <c r="L17" s="138"/>
    </row>
    <row r="18" spans="1:12" x14ac:dyDescent="0.25">
      <c r="A18" s="137"/>
      <c r="B18" s="218"/>
      <c r="C18" s="219"/>
      <c r="D18" s="219"/>
      <c r="E18" s="219"/>
      <c r="F18" s="219"/>
      <c r="G18" s="219"/>
      <c r="H18" s="219"/>
      <c r="I18" s="219"/>
      <c r="J18" s="219"/>
      <c r="K18" s="220"/>
      <c r="L18" s="138"/>
    </row>
    <row r="19" spans="1:12" x14ac:dyDescent="0.25">
      <c r="A19" s="137"/>
      <c r="B19" s="218"/>
      <c r="C19" s="219"/>
      <c r="D19" s="219"/>
      <c r="E19" s="219"/>
      <c r="F19" s="219"/>
      <c r="G19" s="219"/>
      <c r="H19" s="219"/>
      <c r="I19" s="219"/>
      <c r="J19" s="219"/>
      <c r="K19" s="220"/>
      <c r="L19" s="138"/>
    </row>
    <row r="20" spans="1:12" x14ac:dyDescent="0.25">
      <c r="A20" s="137"/>
      <c r="B20" s="218"/>
      <c r="C20" s="219"/>
      <c r="D20" s="219"/>
      <c r="E20" s="219"/>
      <c r="F20" s="219"/>
      <c r="G20" s="219"/>
      <c r="H20" s="219"/>
      <c r="I20" s="219"/>
      <c r="J20" s="219"/>
      <c r="K20" s="220"/>
      <c r="L20" s="138"/>
    </row>
    <row r="21" spans="1:12" x14ac:dyDescent="0.25">
      <c r="A21" s="137"/>
      <c r="B21" s="218"/>
      <c r="C21" s="219"/>
      <c r="D21" s="219"/>
      <c r="E21" s="219"/>
      <c r="F21" s="219"/>
      <c r="G21" s="219"/>
      <c r="H21" s="219"/>
      <c r="I21" s="219"/>
      <c r="J21" s="219"/>
      <c r="K21" s="220"/>
      <c r="L21" s="138"/>
    </row>
    <row r="22" spans="1:12" x14ac:dyDescent="0.25">
      <c r="A22" s="137"/>
      <c r="B22" s="218"/>
      <c r="C22" s="219"/>
      <c r="D22" s="219"/>
      <c r="E22" s="219"/>
      <c r="F22" s="219"/>
      <c r="G22" s="219"/>
      <c r="H22" s="219"/>
      <c r="I22" s="219"/>
      <c r="J22" s="219"/>
      <c r="K22" s="220"/>
      <c r="L22" s="138"/>
    </row>
    <row r="23" spans="1:12" x14ac:dyDescent="0.25">
      <c r="A23" s="137"/>
      <c r="B23" s="218"/>
      <c r="C23" s="219"/>
      <c r="D23" s="219"/>
      <c r="E23" s="219"/>
      <c r="F23" s="219"/>
      <c r="G23" s="219"/>
      <c r="H23" s="219"/>
      <c r="I23" s="219"/>
      <c r="J23" s="219"/>
      <c r="K23" s="220"/>
      <c r="L23" s="138"/>
    </row>
    <row r="24" spans="1:12" x14ac:dyDescent="0.25">
      <c r="A24" s="137"/>
      <c r="B24" s="218"/>
      <c r="C24" s="219"/>
      <c r="D24" s="219"/>
      <c r="E24" s="219"/>
      <c r="F24" s="219"/>
      <c r="G24" s="219"/>
      <c r="H24" s="219"/>
      <c r="I24" s="219"/>
      <c r="J24" s="219"/>
      <c r="K24" s="220"/>
      <c r="L24" s="138"/>
    </row>
    <row r="25" spans="1:12" x14ac:dyDescent="0.25">
      <c r="A25" s="137"/>
      <c r="B25" s="218"/>
      <c r="C25" s="219"/>
      <c r="D25" s="219"/>
      <c r="E25" s="219"/>
      <c r="F25" s="219"/>
      <c r="G25" s="219"/>
      <c r="H25" s="219"/>
      <c r="I25" s="219"/>
      <c r="J25" s="219"/>
      <c r="K25" s="220"/>
      <c r="L25" s="138"/>
    </row>
    <row r="26" spans="1:12" x14ac:dyDescent="0.25">
      <c r="A26" s="137"/>
      <c r="B26" s="218"/>
      <c r="C26" s="219"/>
      <c r="D26" s="219"/>
      <c r="E26" s="219"/>
      <c r="F26" s="219"/>
      <c r="G26" s="219"/>
      <c r="H26" s="219"/>
      <c r="I26" s="219"/>
      <c r="J26" s="219"/>
      <c r="K26" s="220"/>
      <c r="L26" s="138"/>
    </row>
    <row r="27" spans="1:12" x14ac:dyDescent="0.25">
      <c r="A27" s="137"/>
      <c r="B27" s="218"/>
      <c r="C27" s="219"/>
      <c r="D27" s="219"/>
      <c r="E27" s="219"/>
      <c r="F27" s="219"/>
      <c r="G27" s="219"/>
      <c r="H27" s="219"/>
      <c r="I27" s="219"/>
      <c r="J27" s="219"/>
      <c r="K27" s="220"/>
      <c r="L27" s="138"/>
    </row>
    <row r="28" spans="1:12" x14ac:dyDescent="0.25">
      <c r="A28" s="137"/>
      <c r="B28" s="218"/>
      <c r="C28" s="219"/>
      <c r="D28" s="219"/>
      <c r="E28" s="219"/>
      <c r="F28" s="219"/>
      <c r="G28" s="219"/>
      <c r="H28" s="219"/>
      <c r="I28" s="219"/>
      <c r="J28" s="219"/>
      <c r="K28" s="220"/>
      <c r="L28" s="138"/>
    </row>
    <row r="29" spans="1:12" x14ac:dyDescent="0.25">
      <c r="A29" s="137"/>
      <c r="B29" s="218"/>
      <c r="C29" s="219"/>
      <c r="D29" s="219"/>
      <c r="E29" s="219"/>
      <c r="F29" s="219"/>
      <c r="G29" s="219"/>
      <c r="H29" s="219"/>
      <c r="I29" s="219"/>
      <c r="J29" s="219"/>
      <c r="K29" s="220"/>
      <c r="L29" s="138"/>
    </row>
    <row r="30" spans="1:12" x14ac:dyDescent="0.25">
      <c r="A30" s="137"/>
      <c r="B30" s="218"/>
      <c r="C30" s="219"/>
      <c r="D30" s="219"/>
      <c r="E30" s="219"/>
      <c r="F30" s="219"/>
      <c r="G30" s="219"/>
      <c r="H30" s="219"/>
      <c r="I30" s="219"/>
      <c r="J30" s="219"/>
      <c r="K30" s="220"/>
      <c r="L30" s="138"/>
    </row>
    <row r="31" spans="1:12" x14ac:dyDescent="0.25">
      <c r="A31" s="137"/>
      <c r="B31" s="218"/>
      <c r="C31" s="219"/>
      <c r="D31" s="219"/>
      <c r="E31" s="219"/>
      <c r="F31" s="219"/>
      <c r="G31" s="219"/>
      <c r="H31" s="219"/>
      <c r="I31" s="219"/>
      <c r="J31" s="219"/>
      <c r="K31" s="220"/>
      <c r="L31" s="138"/>
    </row>
    <row r="32" spans="1:12" x14ac:dyDescent="0.25">
      <c r="A32" s="137"/>
      <c r="B32" s="218"/>
      <c r="C32" s="219"/>
      <c r="D32" s="219"/>
      <c r="E32" s="219"/>
      <c r="F32" s="219"/>
      <c r="G32" s="219"/>
      <c r="H32" s="219"/>
      <c r="I32" s="219"/>
      <c r="J32" s="219"/>
      <c r="K32" s="220"/>
      <c r="L32" s="138"/>
    </row>
    <row r="33" spans="1:12" x14ac:dyDescent="0.25">
      <c r="A33" s="137"/>
      <c r="B33" s="221"/>
      <c r="C33" s="222"/>
      <c r="D33" s="222"/>
      <c r="E33" s="222"/>
      <c r="F33" s="222"/>
      <c r="G33" s="222"/>
      <c r="H33" s="222"/>
      <c r="I33" s="222"/>
      <c r="J33" s="222"/>
      <c r="K33" s="223"/>
      <c r="L33" s="138"/>
    </row>
    <row r="34" spans="1:12" x14ac:dyDescent="0.25">
      <c r="A34" s="126"/>
      <c r="B34" s="127"/>
      <c r="C34" s="127"/>
      <c r="D34" s="127"/>
      <c r="E34" s="127"/>
      <c r="F34" s="127"/>
      <c r="G34" s="127"/>
      <c r="H34" s="127"/>
      <c r="I34" s="127"/>
      <c r="J34" s="127"/>
      <c r="K34" s="127"/>
    </row>
  </sheetData>
  <sheetProtection password="DC9F" sheet="1" objects="1" scenarios="1"/>
  <mergeCells count="3">
    <mergeCell ref="B4:K4"/>
    <mergeCell ref="B6:K6"/>
    <mergeCell ref="B8:K33"/>
  </mergeCells>
  <hyperlinks>
    <hyperlink ref="G2" location="Início!A1" display="Início"/>
    <hyperlink ref="I2" location="Início!A1" display="Anterior"/>
    <hyperlink ref="K2" location="'1.2 - SWOT'!A1" display="Seguinte"/>
  </hyperlinks>
  <printOptions horizontalCentered="1"/>
  <pageMargins left="0.27559055118110237"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topLeftCell="A34" workbookViewId="0">
      <selection activeCell="J2" sqref="J2:L2"/>
    </sheetView>
  </sheetViews>
  <sheetFormatPr defaultRowHeight="15" x14ac:dyDescent="0.25"/>
  <cols>
    <col min="1" max="1" width="5" customWidth="1"/>
    <col min="9" max="9" width="5" customWidth="1"/>
  </cols>
  <sheetData>
    <row r="1" spans="1:16" s="2" customFormat="1" ht="30" customHeight="1" x14ac:dyDescent="0.25">
      <c r="A1" s="225" t="str">
        <f>IF(VLOOKUP(Início!C5,folha1!A2:C139,3)&gt;0,VLOOKUP(Início!C5,folha1!A2:C139,3),"")</f>
        <v>Agrupamento de Escolas de Souselo</v>
      </c>
      <c r="B1" s="226"/>
      <c r="C1" s="226"/>
      <c r="D1" s="226"/>
      <c r="E1" s="226"/>
      <c r="F1" s="226"/>
      <c r="G1" s="226"/>
      <c r="H1" s="226"/>
      <c r="I1" s="226"/>
      <c r="J1" s="226"/>
      <c r="K1" s="226"/>
      <c r="L1" s="226"/>
      <c r="M1" s="226"/>
      <c r="N1" s="232">
        <f>IF(Início!H5&gt;0,Início!H5,"")</f>
        <v>1804553</v>
      </c>
      <c r="O1" s="232"/>
      <c r="P1" s="233"/>
    </row>
    <row r="2" spans="1:16" s="13" customFormat="1" ht="15" customHeight="1" x14ac:dyDescent="0.25">
      <c r="A2" s="3"/>
      <c r="B2" s="3"/>
      <c r="C2" s="3"/>
      <c r="D2" s="4"/>
      <c r="E2" s="5"/>
      <c r="F2" s="5"/>
      <c r="G2" s="5"/>
      <c r="H2" s="5"/>
      <c r="I2" s="5"/>
      <c r="J2" s="234" t="s">
        <v>0</v>
      </c>
      <c r="K2" s="235"/>
      <c r="L2" s="236"/>
      <c r="M2" s="155" t="s">
        <v>1</v>
      </c>
      <c r="N2" s="11"/>
      <c r="O2" s="234" t="s">
        <v>2</v>
      </c>
      <c r="P2" s="235"/>
    </row>
    <row r="3" spans="1:16" s="16" customFormat="1" ht="42.75" customHeight="1" x14ac:dyDescent="0.3">
      <c r="A3" s="229" t="s">
        <v>4477</v>
      </c>
      <c r="B3" s="230"/>
      <c r="C3" s="231"/>
      <c r="D3" s="231"/>
      <c r="E3" s="231"/>
      <c r="F3" s="231"/>
      <c r="G3" s="231"/>
      <c r="H3" s="231"/>
      <c r="I3" s="231"/>
      <c r="J3" s="231"/>
      <c r="K3" s="231"/>
      <c r="L3" s="231"/>
      <c r="M3" s="231"/>
      <c r="N3" s="231"/>
      <c r="O3" s="231"/>
      <c r="P3" s="231"/>
    </row>
    <row r="4" spans="1:16" ht="6" customHeight="1" x14ac:dyDescent="0.25"/>
    <row r="5" spans="1:16" s="112" customFormat="1" ht="50.25" customHeight="1" x14ac:dyDescent="0.2">
      <c r="A5" s="242" t="s">
        <v>4478</v>
      </c>
      <c r="B5" s="242"/>
      <c r="C5" s="242"/>
      <c r="D5" s="242"/>
      <c r="E5" s="242"/>
      <c r="F5" s="242"/>
      <c r="G5" s="242"/>
      <c r="H5" s="242"/>
      <c r="I5" s="242"/>
      <c r="J5" s="242"/>
      <c r="K5" s="242"/>
      <c r="L5" s="242"/>
      <c r="M5" s="242"/>
      <c r="N5" s="242"/>
      <c r="O5" s="242"/>
      <c r="P5" s="242"/>
    </row>
    <row r="6" spans="1:16" s="112" customFormat="1" ht="60.75" customHeight="1" x14ac:dyDescent="0.2">
      <c r="A6" s="227" t="s">
        <v>4476</v>
      </c>
      <c r="B6" s="227"/>
      <c r="C6" s="227"/>
      <c r="D6" s="227"/>
      <c r="E6" s="227"/>
      <c r="F6" s="227"/>
      <c r="G6" s="227"/>
      <c r="H6" s="227"/>
      <c r="I6" s="228" t="s">
        <v>4450</v>
      </c>
      <c r="J6" s="228"/>
      <c r="K6" s="228"/>
      <c r="L6" s="228"/>
      <c r="M6" s="228"/>
      <c r="N6" s="228"/>
      <c r="O6" s="228"/>
      <c r="P6" s="228"/>
    </row>
    <row r="7" spans="1:16" s="114" customFormat="1" ht="24.75" customHeight="1" x14ac:dyDescent="0.25">
      <c r="A7" s="118" t="s">
        <v>4374</v>
      </c>
      <c r="B7" s="237" t="s">
        <v>4690</v>
      </c>
      <c r="C7" s="237"/>
      <c r="D7" s="237"/>
      <c r="E7" s="237"/>
      <c r="F7" s="237"/>
      <c r="G7" s="237"/>
      <c r="H7" s="237"/>
      <c r="I7" s="113" t="s">
        <v>4389</v>
      </c>
      <c r="J7" s="224" t="s">
        <v>4692</v>
      </c>
      <c r="K7" s="224"/>
      <c r="L7" s="224"/>
      <c r="M7" s="224"/>
      <c r="N7" s="224"/>
      <c r="O7" s="224"/>
      <c r="P7" s="224"/>
    </row>
    <row r="8" spans="1:16" s="114" customFormat="1" ht="24.75" customHeight="1" x14ac:dyDescent="0.25">
      <c r="A8" s="118" t="s">
        <v>4375</v>
      </c>
      <c r="B8" s="237" t="s">
        <v>4689</v>
      </c>
      <c r="C8" s="237"/>
      <c r="D8" s="237"/>
      <c r="E8" s="237"/>
      <c r="F8" s="237"/>
      <c r="G8" s="237"/>
      <c r="H8" s="237"/>
      <c r="I8" s="113" t="s">
        <v>4390</v>
      </c>
      <c r="J8" s="224" t="s">
        <v>4483</v>
      </c>
      <c r="K8" s="224"/>
      <c r="L8" s="224"/>
      <c r="M8" s="224"/>
      <c r="N8" s="224"/>
      <c r="O8" s="224"/>
      <c r="P8" s="224"/>
    </row>
    <row r="9" spans="1:16" s="114" customFormat="1" ht="24.75" customHeight="1" x14ac:dyDescent="0.25">
      <c r="A9" s="118" t="s">
        <v>4376</v>
      </c>
      <c r="B9" s="237" t="s">
        <v>4680</v>
      </c>
      <c r="C9" s="237"/>
      <c r="D9" s="237"/>
      <c r="E9" s="237"/>
      <c r="F9" s="237"/>
      <c r="G9" s="237"/>
      <c r="H9" s="237"/>
      <c r="I9" s="113" t="s">
        <v>4391</v>
      </c>
      <c r="J9" s="224" t="s">
        <v>4484</v>
      </c>
      <c r="K9" s="224"/>
      <c r="L9" s="224"/>
      <c r="M9" s="224"/>
      <c r="N9" s="224"/>
      <c r="O9" s="224"/>
      <c r="P9" s="224"/>
    </row>
    <row r="10" spans="1:16" s="114" customFormat="1" ht="24.75" customHeight="1" x14ac:dyDescent="0.25">
      <c r="A10" s="118" t="s">
        <v>4377</v>
      </c>
      <c r="B10" s="237" t="s">
        <v>4688</v>
      </c>
      <c r="C10" s="237"/>
      <c r="D10" s="237"/>
      <c r="E10" s="237"/>
      <c r="F10" s="237"/>
      <c r="G10" s="237"/>
      <c r="H10" s="237"/>
      <c r="I10" s="113" t="s">
        <v>4392</v>
      </c>
      <c r="J10" s="224" t="s">
        <v>4492</v>
      </c>
      <c r="K10" s="224"/>
      <c r="L10" s="224"/>
      <c r="M10" s="224"/>
      <c r="N10" s="224"/>
      <c r="O10" s="224"/>
      <c r="P10" s="224"/>
    </row>
    <row r="11" spans="1:16" s="114" customFormat="1" ht="24.75" customHeight="1" x14ac:dyDescent="0.25">
      <c r="A11" s="118" t="s">
        <v>4378</v>
      </c>
      <c r="B11" s="237" t="s">
        <v>4681</v>
      </c>
      <c r="C11" s="237"/>
      <c r="D11" s="237"/>
      <c r="E11" s="237"/>
      <c r="F11" s="237"/>
      <c r="G11" s="237"/>
      <c r="H11" s="237"/>
      <c r="I11" s="113" t="s">
        <v>4393</v>
      </c>
      <c r="J11" s="224" t="s">
        <v>4693</v>
      </c>
      <c r="K11" s="224"/>
      <c r="L11" s="224"/>
      <c r="M11" s="224"/>
      <c r="N11" s="224"/>
      <c r="O11" s="224"/>
      <c r="P11" s="224"/>
    </row>
    <row r="12" spans="1:16" s="114" customFormat="1" ht="24.75" customHeight="1" x14ac:dyDescent="0.25">
      <c r="A12" s="118" t="s">
        <v>4379</v>
      </c>
      <c r="B12" s="237" t="s">
        <v>4687</v>
      </c>
      <c r="C12" s="237"/>
      <c r="D12" s="237"/>
      <c r="E12" s="237"/>
      <c r="F12" s="237"/>
      <c r="G12" s="237"/>
      <c r="H12" s="237"/>
      <c r="I12" s="113" t="s">
        <v>4394</v>
      </c>
      <c r="J12" s="224" t="s">
        <v>4694</v>
      </c>
      <c r="K12" s="224"/>
      <c r="L12" s="224"/>
      <c r="M12" s="224"/>
      <c r="N12" s="224"/>
      <c r="O12" s="224"/>
      <c r="P12" s="224"/>
    </row>
    <row r="13" spans="1:16" s="114" customFormat="1" ht="24.75" customHeight="1" x14ac:dyDescent="0.25">
      <c r="A13" s="118" t="s">
        <v>4380</v>
      </c>
      <c r="B13" s="237" t="s">
        <v>4686</v>
      </c>
      <c r="C13" s="237"/>
      <c r="D13" s="237"/>
      <c r="E13" s="237"/>
      <c r="F13" s="237"/>
      <c r="G13" s="237"/>
      <c r="H13" s="237"/>
      <c r="I13" s="113" t="s">
        <v>4395</v>
      </c>
      <c r="J13" s="224" t="s">
        <v>4485</v>
      </c>
      <c r="K13" s="224"/>
      <c r="L13" s="224"/>
      <c r="M13" s="224"/>
      <c r="N13" s="224"/>
      <c r="O13" s="224"/>
      <c r="P13" s="224"/>
    </row>
    <row r="14" spans="1:16" s="114" customFormat="1" ht="24.75" customHeight="1" x14ac:dyDescent="0.25">
      <c r="A14" s="118" t="s">
        <v>4381</v>
      </c>
      <c r="B14" s="237" t="s">
        <v>4685</v>
      </c>
      <c r="C14" s="237"/>
      <c r="D14" s="237"/>
      <c r="E14" s="237"/>
      <c r="F14" s="237"/>
      <c r="G14" s="237"/>
      <c r="H14" s="237"/>
      <c r="I14" s="113" t="s">
        <v>4396</v>
      </c>
      <c r="J14" s="224" t="s">
        <v>4695</v>
      </c>
      <c r="K14" s="224"/>
      <c r="L14" s="224"/>
      <c r="M14" s="224"/>
      <c r="N14" s="224"/>
      <c r="O14" s="224"/>
      <c r="P14" s="224"/>
    </row>
    <row r="15" spans="1:16" s="114" customFormat="1" ht="24.75" customHeight="1" x14ac:dyDescent="0.25">
      <c r="A15" s="118" t="s">
        <v>4382</v>
      </c>
      <c r="B15" s="237" t="s">
        <v>4684</v>
      </c>
      <c r="C15" s="237"/>
      <c r="D15" s="237"/>
      <c r="E15" s="237"/>
      <c r="F15" s="237"/>
      <c r="G15" s="237"/>
      <c r="H15" s="237"/>
      <c r="I15" s="113" t="s">
        <v>4397</v>
      </c>
      <c r="J15" s="224"/>
      <c r="K15" s="224"/>
      <c r="L15" s="224"/>
      <c r="M15" s="224"/>
      <c r="N15" s="224"/>
      <c r="O15" s="224"/>
      <c r="P15" s="224"/>
    </row>
    <row r="16" spans="1:16" s="114" customFormat="1" ht="24.75" customHeight="1" x14ac:dyDescent="0.25">
      <c r="A16" s="118" t="s">
        <v>4383</v>
      </c>
      <c r="B16" s="237" t="s">
        <v>4683</v>
      </c>
      <c r="C16" s="237"/>
      <c r="D16" s="237"/>
      <c r="E16" s="237"/>
      <c r="F16" s="237"/>
      <c r="G16" s="237"/>
      <c r="H16" s="237"/>
      <c r="I16" s="113" t="s">
        <v>4398</v>
      </c>
      <c r="J16" s="224"/>
      <c r="K16" s="224"/>
      <c r="L16" s="224"/>
      <c r="M16" s="224"/>
      <c r="N16" s="224"/>
      <c r="O16" s="224"/>
      <c r="P16" s="224"/>
    </row>
    <row r="17" spans="1:16" s="114" customFormat="1" ht="24.75" customHeight="1" x14ac:dyDescent="0.25">
      <c r="A17" s="118" t="s">
        <v>4384</v>
      </c>
      <c r="B17" s="237" t="s">
        <v>4682</v>
      </c>
      <c r="C17" s="237"/>
      <c r="D17" s="237"/>
      <c r="E17" s="237"/>
      <c r="F17" s="237"/>
      <c r="G17" s="237"/>
      <c r="H17" s="237"/>
      <c r="I17" s="113" t="s">
        <v>4399</v>
      </c>
      <c r="J17" s="224"/>
      <c r="K17" s="224"/>
      <c r="L17" s="224"/>
      <c r="M17" s="224"/>
      <c r="N17" s="224"/>
      <c r="O17" s="224"/>
      <c r="P17" s="224"/>
    </row>
    <row r="18" spans="1:16" s="114" customFormat="1" ht="24.75" customHeight="1" x14ac:dyDescent="0.25">
      <c r="A18" s="118" t="s">
        <v>4385</v>
      </c>
      <c r="B18" s="237" t="s">
        <v>4691</v>
      </c>
      <c r="C18" s="237"/>
      <c r="D18" s="237"/>
      <c r="E18" s="237"/>
      <c r="F18" s="237"/>
      <c r="G18" s="237"/>
      <c r="H18" s="237"/>
      <c r="I18" s="113" t="s">
        <v>4400</v>
      </c>
      <c r="J18" s="224"/>
      <c r="K18" s="224"/>
      <c r="L18" s="224"/>
      <c r="M18" s="224"/>
      <c r="N18" s="224"/>
      <c r="O18" s="224"/>
      <c r="P18" s="224"/>
    </row>
    <row r="19" spans="1:16" s="114" customFormat="1" ht="24.75" customHeight="1" x14ac:dyDescent="0.25">
      <c r="A19" s="118" t="s">
        <v>4386</v>
      </c>
      <c r="B19" s="237"/>
      <c r="C19" s="237"/>
      <c r="D19" s="237"/>
      <c r="E19" s="237"/>
      <c r="F19" s="237"/>
      <c r="G19" s="237"/>
      <c r="H19" s="237"/>
      <c r="I19" s="113" t="s">
        <v>4401</v>
      </c>
      <c r="J19" s="224"/>
      <c r="K19" s="224"/>
      <c r="L19" s="224"/>
      <c r="M19" s="224"/>
      <c r="N19" s="224"/>
      <c r="O19" s="224"/>
      <c r="P19" s="224"/>
    </row>
    <row r="20" spans="1:16" s="114" customFormat="1" ht="24.75" customHeight="1" x14ac:dyDescent="0.25">
      <c r="A20" s="118" t="s">
        <v>4387</v>
      </c>
      <c r="B20" s="237"/>
      <c r="C20" s="237"/>
      <c r="D20" s="237"/>
      <c r="E20" s="237"/>
      <c r="F20" s="237"/>
      <c r="G20" s="237"/>
      <c r="H20" s="237"/>
      <c r="I20" s="113" t="s">
        <v>4402</v>
      </c>
      <c r="J20" s="224"/>
      <c r="K20" s="224"/>
      <c r="L20" s="224"/>
      <c r="M20" s="224"/>
      <c r="N20" s="224"/>
      <c r="O20" s="224"/>
      <c r="P20" s="224"/>
    </row>
    <row r="21" spans="1:16" s="114" customFormat="1" ht="24.75" customHeight="1" x14ac:dyDescent="0.25">
      <c r="A21" s="118" t="s">
        <v>4388</v>
      </c>
      <c r="B21" s="237"/>
      <c r="C21" s="237"/>
      <c r="D21" s="237"/>
      <c r="E21" s="237"/>
      <c r="F21" s="237"/>
      <c r="G21" s="237"/>
      <c r="H21" s="237"/>
      <c r="I21" s="113" t="s">
        <v>4403</v>
      </c>
      <c r="J21" s="224"/>
      <c r="K21" s="224"/>
      <c r="L21" s="224"/>
      <c r="M21" s="224"/>
      <c r="N21" s="224"/>
      <c r="O21" s="224"/>
      <c r="P21" s="224"/>
    </row>
    <row r="22" spans="1:16" s="114" customFormat="1" ht="50.25" customHeight="1" x14ac:dyDescent="0.25">
      <c r="A22" s="242" t="s">
        <v>4434</v>
      </c>
      <c r="B22" s="242"/>
      <c r="C22" s="242"/>
      <c r="D22" s="242"/>
      <c r="E22" s="242"/>
      <c r="F22" s="242"/>
      <c r="G22" s="242"/>
      <c r="H22" s="242"/>
      <c r="I22" s="242"/>
      <c r="J22" s="242"/>
      <c r="K22" s="242"/>
      <c r="L22" s="242"/>
      <c r="M22" s="242"/>
      <c r="N22" s="242"/>
      <c r="O22" s="242"/>
      <c r="P22" s="242"/>
    </row>
    <row r="23" spans="1:16" s="112" customFormat="1" ht="74.25" customHeight="1" x14ac:dyDescent="0.2">
      <c r="A23" s="240" t="s">
        <v>4449</v>
      </c>
      <c r="B23" s="240"/>
      <c r="C23" s="240"/>
      <c r="D23" s="240"/>
      <c r="E23" s="240"/>
      <c r="F23" s="240"/>
      <c r="G23" s="240"/>
      <c r="H23" s="240"/>
      <c r="I23" s="241" t="s">
        <v>4448</v>
      </c>
      <c r="J23" s="241"/>
      <c r="K23" s="241"/>
      <c r="L23" s="241"/>
      <c r="M23" s="241"/>
      <c r="N23" s="241"/>
      <c r="O23" s="241"/>
      <c r="P23" s="241"/>
    </row>
    <row r="24" spans="1:16" s="114" customFormat="1" ht="24.75" customHeight="1" x14ac:dyDescent="0.25">
      <c r="A24" s="116" t="s">
        <v>4404</v>
      </c>
      <c r="B24" s="238" t="s">
        <v>4490</v>
      </c>
      <c r="C24" s="238"/>
      <c r="D24" s="238"/>
      <c r="E24" s="238"/>
      <c r="F24" s="238"/>
      <c r="G24" s="238"/>
      <c r="H24" s="238"/>
      <c r="I24" s="115" t="s">
        <v>4419</v>
      </c>
      <c r="J24" s="239" t="s">
        <v>4486</v>
      </c>
      <c r="K24" s="239"/>
      <c r="L24" s="239"/>
      <c r="M24" s="239"/>
      <c r="N24" s="239"/>
      <c r="O24" s="239"/>
      <c r="P24" s="239"/>
    </row>
    <row r="25" spans="1:16" s="114" customFormat="1" ht="24.75" customHeight="1" x14ac:dyDescent="0.25">
      <c r="A25" s="116" t="s">
        <v>4405</v>
      </c>
      <c r="B25" s="238" t="s">
        <v>4491</v>
      </c>
      <c r="C25" s="238"/>
      <c r="D25" s="238"/>
      <c r="E25" s="238"/>
      <c r="F25" s="238"/>
      <c r="G25" s="238"/>
      <c r="H25" s="238"/>
      <c r="I25" s="115" t="s">
        <v>4420</v>
      </c>
      <c r="J25" s="239" t="s">
        <v>4487</v>
      </c>
      <c r="K25" s="239"/>
      <c r="L25" s="239"/>
      <c r="M25" s="239"/>
      <c r="N25" s="239"/>
      <c r="O25" s="239"/>
      <c r="P25" s="239"/>
    </row>
    <row r="26" spans="1:16" s="114" customFormat="1" ht="24.75" customHeight="1" x14ac:dyDescent="0.25">
      <c r="A26" s="116" t="s">
        <v>4406</v>
      </c>
      <c r="B26" s="238" t="s">
        <v>4494</v>
      </c>
      <c r="C26" s="238"/>
      <c r="D26" s="238"/>
      <c r="E26" s="238"/>
      <c r="F26" s="238"/>
      <c r="G26" s="238"/>
      <c r="H26" s="238"/>
      <c r="I26" s="115" t="s">
        <v>4421</v>
      </c>
      <c r="J26" s="239" t="s">
        <v>4488</v>
      </c>
      <c r="K26" s="239"/>
      <c r="L26" s="239"/>
      <c r="M26" s="239"/>
      <c r="N26" s="239"/>
      <c r="O26" s="239"/>
      <c r="P26" s="239"/>
    </row>
    <row r="27" spans="1:16" s="114" customFormat="1" ht="24.75" customHeight="1" x14ac:dyDescent="0.25">
      <c r="A27" s="116" t="s">
        <v>4407</v>
      </c>
      <c r="B27" s="238"/>
      <c r="C27" s="238"/>
      <c r="D27" s="238"/>
      <c r="E27" s="238"/>
      <c r="F27" s="238"/>
      <c r="G27" s="238"/>
      <c r="H27" s="238"/>
      <c r="I27" s="115" t="s">
        <v>4422</v>
      </c>
      <c r="J27" s="239" t="s">
        <v>4489</v>
      </c>
      <c r="K27" s="239"/>
      <c r="L27" s="239"/>
      <c r="M27" s="239"/>
      <c r="N27" s="239"/>
      <c r="O27" s="239"/>
      <c r="P27" s="239"/>
    </row>
    <row r="28" spans="1:16" s="114" customFormat="1" ht="24.75" customHeight="1" x14ac:dyDescent="0.25">
      <c r="A28" s="116" t="s">
        <v>4408</v>
      </c>
      <c r="B28" s="238"/>
      <c r="C28" s="238"/>
      <c r="D28" s="238"/>
      <c r="E28" s="238"/>
      <c r="F28" s="238"/>
      <c r="G28" s="238"/>
      <c r="H28" s="238"/>
      <c r="I28" s="115" t="s">
        <v>4423</v>
      </c>
      <c r="J28" s="239" t="s">
        <v>4696</v>
      </c>
      <c r="K28" s="239"/>
      <c r="L28" s="239"/>
      <c r="M28" s="239"/>
      <c r="N28" s="239"/>
      <c r="O28" s="239"/>
      <c r="P28" s="239"/>
    </row>
    <row r="29" spans="1:16" s="114" customFormat="1" ht="24.75" customHeight="1" x14ac:dyDescent="0.25">
      <c r="A29" s="116" t="s">
        <v>4409</v>
      </c>
      <c r="B29" s="238"/>
      <c r="C29" s="238"/>
      <c r="D29" s="238"/>
      <c r="E29" s="238"/>
      <c r="F29" s="238"/>
      <c r="G29" s="238"/>
      <c r="H29" s="238"/>
      <c r="I29" s="115" t="s">
        <v>4424</v>
      </c>
      <c r="J29" s="239"/>
      <c r="K29" s="239"/>
      <c r="L29" s="239"/>
      <c r="M29" s="239"/>
      <c r="N29" s="239"/>
      <c r="O29" s="239"/>
      <c r="P29" s="239"/>
    </row>
    <row r="30" spans="1:16" s="114" customFormat="1" ht="24.75" customHeight="1" x14ac:dyDescent="0.25">
      <c r="A30" s="116" t="s">
        <v>4410</v>
      </c>
      <c r="B30" s="238"/>
      <c r="C30" s="238"/>
      <c r="D30" s="238"/>
      <c r="E30" s="238"/>
      <c r="F30" s="238"/>
      <c r="G30" s="238"/>
      <c r="H30" s="238"/>
      <c r="I30" s="115" t="s">
        <v>4425</v>
      </c>
      <c r="J30" s="239"/>
      <c r="K30" s="239"/>
      <c r="L30" s="239"/>
      <c r="M30" s="239"/>
      <c r="N30" s="239"/>
      <c r="O30" s="239"/>
      <c r="P30" s="239"/>
    </row>
    <row r="31" spans="1:16" s="114" customFormat="1" ht="24.75" customHeight="1" x14ac:dyDescent="0.25">
      <c r="A31" s="116" t="s">
        <v>4411</v>
      </c>
      <c r="B31" s="238"/>
      <c r="C31" s="238"/>
      <c r="D31" s="238"/>
      <c r="E31" s="238"/>
      <c r="F31" s="238"/>
      <c r="G31" s="238"/>
      <c r="H31" s="238"/>
      <c r="I31" s="115" t="s">
        <v>4426</v>
      </c>
      <c r="J31" s="239"/>
      <c r="K31" s="239"/>
      <c r="L31" s="239"/>
      <c r="M31" s="239"/>
      <c r="N31" s="239"/>
      <c r="O31" s="239"/>
      <c r="P31" s="239"/>
    </row>
    <row r="32" spans="1:16" s="114" customFormat="1" ht="24.75" customHeight="1" x14ac:dyDescent="0.25">
      <c r="A32" s="116" t="s">
        <v>4412</v>
      </c>
      <c r="B32" s="238"/>
      <c r="C32" s="238"/>
      <c r="D32" s="238"/>
      <c r="E32" s="238"/>
      <c r="F32" s="238"/>
      <c r="G32" s="238"/>
      <c r="H32" s="238"/>
      <c r="I32" s="115" t="s">
        <v>4427</v>
      </c>
      <c r="J32" s="239"/>
      <c r="K32" s="239"/>
      <c r="L32" s="239"/>
      <c r="M32" s="239"/>
      <c r="N32" s="239"/>
      <c r="O32" s="239"/>
      <c r="P32" s="239"/>
    </row>
    <row r="33" spans="1:16" s="114" customFormat="1" ht="24.75" customHeight="1" x14ac:dyDescent="0.25">
      <c r="A33" s="116" t="s">
        <v>4413</v>
      </c>
      <c r="B33" s="238"/>
      <c r="C33" s="238"/>
      <c r="D33" s="238"/>
      <c r="E33" s="238"/>
      <c r="F33" s="238"/>
      <c r="G33" s="238"/>
      <c r="H33" s="238"/>
      <c r="I33" s="115" t="s">
        <v>4428</v>
      </c>
      <c r="J33" s="239"/>
      <c r="K33" s="239"/>
      <c r="L33" s="239"/>
      <c r="M33" s="239"/>
      <c r="N33" s="239"/>
      <c r="O33" s="239"/>
      <c r="P33" s="239"/>
    </row>
    <row r="34" spans="1:16" s="114" customFormat="1" ht="24.75" customHeight="1" x14ac:dyDescent="0.25">
      <c r="A34" s="116" t="s">
        <v>4414</v>
      </c>
      <c r="B34" s="238"/>
      <c r="C34" s="238"/>
      <c r="D34" s="238"/>
      <c r="E34" s="238"/>
      <c r="F34" s="238"/>
      <c r="G34" s="238"/>
      <c r="H34" s="238"/>
      <c r="I34" s="115" t="s">
        <v>4429</v>
      </c>
      <c r="J34" s="239"/>
      <c r="K34" s="239"/>
      <c r="L34" s="239"/>
      <c r="M34" s="239"/>
      <c r="N34" s="239"/>
      <c r="O34" s="239"/>
      <c r="P34" s="239"/>
    </row>
    <row r="35" spans="1:16" s="114" customFormat="1" ht="24.75" customHeight="1" x14ac:dyDescent="0.25">
      <c r="A35" s="116" t="s">
        <v>4415</v>
      </c>
      <c r="B35" s="238"/>
      <c r="C35" s="238"/>
      <c r="D35" s="238"/>
      <c r="E35" s="238"/>
      <c r="F35" s="238"/>
      <c r="G35" s="238"/>
      <c r="H35" s="238"/>
      <c r="I35" s="115" t="s">
        <v>4430</v>
      </c>
      <c r="J35" s="239"/>
      <c r="K35" s="239"/>
      <c r="L35" s="239"/>
      <c r="M35" s="239"/>
      <c r="N35" s="239"/>
      <c r="O35" s="239"/>
      <c r="P35" s="239"/>
    </row>
    <row r="36" spans="1:16" s="114" customFormat="1" ht="24.75" customHeight="1" x14ac:dyDescent="0.25">
      <c r="A36" s="116" t="s">
        <v>4416</v>
      </c>
      <c r="B36" s="238"/>
      <c r="C36" s="238"/>
      <c r="D36" s="238"/>
      <c r="E36" s="238"/>
      <c r="F36" s="238"/>
      <c r="G36" s="238"/>
      <c r="H36" s="238"/>
      <c r="I36" s="115" t="s">
        <v>4431</v>
      </c>
      <c r="J36" s="239"/>
      <c r="K36" s="239"/>
      <c r="L36" s="239"/>
      <c r="M36" s="239"/>
      <c r="N36" s="239"/>
      <c r="O36" s="239"/>
      <c r="P36" s="239"/>
    </row>
    <row r="37" spans="1:16" s="114" customFormat="1" ht="24.75" customHeight="1" x14ac:dyDescent="0.25">
      <c r="A37" s="116" t="s">
        <v>4417</v>
      </c>
      <c r="B37" s="238"/>
      <c r="C37" s="238"/>
      <c r="D37" s="238"/>
      <c r="E37" s="238"/>
      <c r="F37" s="238"/>
      <c r="G37" s="238"/>
      <c r="H37" s="238"/>
      <c r="I37" s="115" t="s">
        <v>4432</v>
      </c>
      <c r="J37" s="239"/>
      <c r="K37" s="239"/>
      <c r="L37" s="239"/>
      <c r="M37" s="239"/>
      <c r="N37" s="239"/>
      <c r="O37" s="239"/>
      <c r="P37" s="239"/>
    </row>
    <row r="38" spans="1:16" s="114" customFormat="1" ht="24.75" customHeight="1" x14ac:dyDescent="0.25">
      <c r="A38" s="116" t="s">
        <v>4418</v>
      </c>
      <c r="B38" s="238"/>
      <c r="C38" s="238"/>
      <c r="D38" s="238"/>
      <c r="E38" s="238"/>
      <c r="F38" s="238"/>
      <c r="G38" s="238"/>
      <c r="H38" s="238"/>
      <c r="I38" s="115" t="s">
        <v>4433</v>
      </c>
      <c r="J38" s="239"/>
      <c r="K38" s="239"/>
      <c r="L38" s="239"/>
      <c r="M38" s="239"/>
      <c r="N38" s="239"/>
      <c r="O38" s="239"/>
      <c r="P38" s="239"/>
    </row>
  </sheetData>
  <sheetProtection password="DC9F" sheet="1" objects="1" scenarios="1"/>
  <mergeCells count="71">
    <mergeCell ref="B37:H37"/>
    <mergeCell ref="J37:P37"/>
    <mergeCell ref="B38:H38"/>
    <mergeCell ref="J38:P38"/>
    <mergeCell ref="A5:P5"/>
    <mergeCell ref="A22:P22"/>
    <mergeCell ref="B34:H34"/>
    <mergeCell ref="J34:P34"/>
    <mergeCell ref="B35:H35"/>
    <mergeCell ref="J35:P35"/>
    <mergeCell ref="B36:H36"/>
    <mergeCell ref="J36:P36"/>
    <mergeCell ref="B31:H31"/>
    <mergeCell ref="J31:P31"/>
    <mergeCell ref="B32:H32"/>
    <mergeCell ref="J32:P32"/>
    <mergeCell ref="J9:P9"/>
    <mergeCell ref="J10:P10"/>
    <mergeCell ref="J11:P11"/>
    <mergeCell ref="B33:H33"/>
    <mergeCell ref="J33:P33"/>
    <mergeCell ref="J29:P29"/>
    <mergeCell ref="J30:P30"/>
    <mergeCell ref="A23:H23"/>
    <mergeCell ref="I23:P23"/>
    <mergeCell ref="J24:P24"/>
    <mergeCell ref="B30:H30"/>
    <mergeCell ref="J12:P12"/>
    <mergeCell ref="J13:P13"/>
    <mergeCell ref="J14:P14"/>
    <mergeCell ref="J15:P15"/>
    <mergeCell ref="J16:P16"/>
    <mergeCell ref="B14:H14"/>
    <mergeCell ref="B15:H15"/>
    <mergeCell ref="B16:H16"/>
    <mergeCell ref="B27:H27"/>
    <mergeCell ref="B28:H28"/>
    <mergeCell ref="B25:H25"/>
    <mergeCell ref="B17:H17"/>
    <mergeCell ref="B18:H18"/>
    <mergeCell ref="B29:H29"/>
    <mergeCell ref="J17:P17"/>
    <mergeCell ref="J18:P18"/>
    <mergeCell ref="J19:P19"/>
    <mergeCell ref="J20:P20"/>
    <mergeCell ref="J21:P21"/>
    <mergeCell ref="B19:H19"/>
    <mergeCell ref="B20:H20"/>
    <mergeCell ref="B21:H21"/>
    <mergeCell ref="B24:H24"/>
    <mergeCell ref="B26:H26"/>
    <mergeCell ref="J25:P25"/>
    <mergeCell ref="J26:P26"/>
    <mergeCell ref="J27:P27"/>
    <mergeCell ref="J28:P28"/>
    <mergeCell ref="B9:H9"/>
    <mergeCell ref="B10:H10"/>
    <mergeCell ref="B11:H11"/>
    <mergeCell ref="B12:H12"/>
    <mergeCell ref="B13:H13"/>
    <mergeCell ref="J7:P7"/>
    <mergeCell ref="J8:P8"/>
    <mergeCell ref="A1:M1"/>
    <mergeCell ref="A6:H6"/>
    <mergeCell ref="I6:P6"/>
    <mergeCell ref="A3:P3"/>
    <mergeCell ref="N1:P1"/>
    <mergeCell ref="J2:L2"/>
    <mergeCell ref="O2:P2"/>
    <mergeCell ref="B7:H7"/>
    <mergeCell ref="B8:H8"/>
  </mergeCells>
  <dataValidations count="2">
    <dataValidation type="textLength" operator="lessThan" allowBlank="1" showInputMessage="1" showErrorMessage="1" error="Inseriu mais de 146 carateres." prompt="Máx. 146 carateres" sqref="B7:H7">
      <formula1>147</formula1>
    </dataValidation>
    <dataValidation type="textLength" operator="lessThan" allowBlank="1" showInputMessage="1" showErrorMessage="1" error="Inseriu mais de 146 carateres" prompt="Máx. 146 carateres" sqref="B8:H21 J24:P38 B24:H38 J7:P21">
      <formula1>147</formula1>
    </dataValidation>
  </dataValidations>
  <hyperlinks>
    <hyperlink ref="O2:P2" location="'1.3 - Problemas'!A1" display="Seguinte"/>
    <hyperlink ref="M2" location="'1.1 - Contextualização'!A1" display="Anterior"/>
    <hyperlink ref="J2:L2" location="Início!A1" display="Início"/>
  </hyperlinks>
  <pageMargins left="0.55118110236220474" right="0.47244094488188981" top="0.31496062992125984" bottom="0.27559055118110237" header="0.31496062992125984" footer="0.23622047244094491"/>
  <pageSetup paperSize="9" scale="9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topLeftCell="A10" zoomScale="115" zoomScaleNormal="115" workbookViewId="0">
      <selection activeCell="F24" sqref="F24"/>
    </sheetView>
  </sheetViews>
  <sheetFormatPr defaultColWidth="9.140625" defaultRowHeight="15" x14ac:dyDescent="0.25"/>
  <cols>
    <col min="1" max="1" width="2.7109375" style="128" customWidth="1"/>
    <col min="2" max="2" width="4.140625" style="129" customWidth="1"/>
    <col min="3" max="3" width="8.28515625" style="129" customWidth="1"/>
    <col min="4" max="4" width="1.5703125" style="129" customWidth="1"/>
    <col min="5" max="5" width="13.85546875" style="129" customWidth="1"/>
    <col min="6" max="7" width="9.140625" style="129" customWidth="1"/>
    <col min="8" max="10" width="9.140625" style="129"/>
    <col min="11" max="11" width="7.140625" style="129" customWidth="1"/>
    <col min="12" max="12" width="11.85546875" style="129" customWidth="1"/>
    <col min="13" max="16384" width="9.140625" style="129"/>
  </cols>
  <sheetData>
    <row r="1" spans="1:13" s="123" customFormat="1" ht="30" customHeight="1" x14ac:dyDescent="0.25">
      <c r="A1" s="120"/>
      <c r="B1" s="121" t="str">
        <f>IF(VLOOKUP(Início!C5,folha1!A2:C139,3)&gt;0,VLOOKUP(Início!C5,folha1!A2:C139,3),"")</f>
        <v>Agrupamento de Escolas de Souselo</v>
      </c>
      <c r="C1" s="122"/>
      <c r="D1" s="122"/>
      <c r="E1" s="122"/>
      <c r="F1" s="122"/>
      <c r="G1" s="122"/>
      <c r="H1" s="122"/>
      <c r="I1" s="122"/>
      <c r="J1" s="122"/>
      <c r="K1" s="122"/>
      <c r="L1" s="106">
        <f>IF(Início!H5&gt;0,Início!H5,"")</f>
        <v>1804553</v>
      </c>
    </row>
    <row r="2" spans="1:13" s="125" customFormat="1" ht="15" customHeight="1" x14ac:dyDescent="0.25">
      <c r="A2" s="124"/>
      <c r="B2" s="124"/>
      <c r="C2" s="124"/>
      <c r="D2" s="124"/>
      <c r="E2" s="124"/>
      <c r="F2" s="124"/>
      <c r="G2" s="124"/>
      <c r="H2" s="171" t="s">
        <v>0</v>
      </c>
      <c r="I2" s="124"/>
      <c r="J2" s="171" t="s">
        <v>1</v>
      </c>
      <c r="K2" s="124"/>
      <c r="L2" s="171" t="s">
        <v>2</v>
      </c>
    </row>
    <row r="3" spans="1:13" s="127" customFormat="1" x14ac:dyDescent="0.25">
      <c r="A3" s="126"/>
    </row>
    <row r="4" spans="1:13" ht="33" customHeight="1" x14ac:dyDescent="0.3">
      <c r="B4" s="245" t="s">
        <v>4451</v>
      </c>
      <c r="C4" s="246"/>
      <c r="D4" s="247"/>
      <c r="E4" s="247"/>
      <c r="F4" s="247"/>
      <c r="G4" s="247"/>
      <c r="H4" s="247"/>
      <c r="I4" s="247"/>
      <c r="J4" s="247"/>
      <c r="K4" s="247"/>
      <c r="L4" s="248"/>
    </row>
    <row r="5" spans="1:13" ht="8.25" customHeight="1" x14ac:dyDescent="0.25">
      <c r="B5" s="130"/>
      <c r="C5" s="130"/>
      <c r="D5" s="130"/>
      <c r="E5" s="130"/>
      <c r="F5" s="130"/>
      <c r="G5" s="130"/>
      <c r="H5" s="130"/>
      <c r="I5" s="130"/>
      <c r="J5" s="130"/>
      <c r="K5" s="131"/>
      <c r="L5" s="131"/>
    </row>
    <row r="6" spans="1:13" ht="62.25" customHeight="1" x14ac:dyDescent="0.25">
      <c r="A6" s="132"/>
      <c r="B6" s="249" t="s">
        <v>4442</v>
      </c>
      <c r="C6" s="250"/>
      <c r="D6" s="250"/>
      <c r="E6" s="250"/>
      <c r="F6" s="250"/>
      <c r="G6" s="250"/>
      <c r="H6" s="250"/>
      <c r="I6" s="250"/>
      <c r="J6" s="250"/>
      <c r="K6" s="250"/>
      <c r="L6" s="251"/>
    </row>
    <row r="7" spans="1:13" s="128" customFormat="1" ht="8.25" customHeight="1" x14ac:dyDescent="0.25">
      <c r="A7" s="133"/>
      <c r="B7" s="134"/>
      <c r="C7" s="135"/>
      <c r="D7" s="135"/>
      <c r="E7" s="135"/>
      <c r="F7" s="135"/>
      <c r="G7" s="135"/>
      <c r="H7" s="135"/>
      <c r="I7" s="135"/>
      <c r="J7" s="135"/>
      <c r="K7" s="135"/>
      <c r="L7" s="136"/>
    </row>
    <row r="8" spans="1:13" s="160" customFormat="1" ht="51" customHeight="1" x14ac:dyDescent="0.25">
      <c r="A8" s="173"/>
      <c r="B8" s="175">
        <v>1</v>
      </c>
      <c r="C8" s="243" t="s">
        <v>4697</v>
      </c>
      <c r="D8" s="244"/>
      <c r="E8" s="244"/>
      <c r="F8" s="244"/>
      <c r="G8" s="244"/>
      <c r="H8" s="244"/>
      <c r="I8" s="244"/>
      <c r="J8" s="244"/>
      <c r="K8" s="244"/>
      <c r="L8" s="244"/>
      <c r="M8" s="159"/>
    </row>
    <row r="9" spans="1:13" s="160" customFormat="1" ht="51" customHeight="1" x14ac:dyDescent="0.25">
      <c r="A9" s="173"/>
      <c r="B9" s="175">
        <v>2</v>
      </c>
      <c r="C9" s="243" t="s">
        <v>4493</v>
      </c>
      <c r="D9" s="244"/>
      <c r="E9" s="244"/>
      <c r="F9" s="244"/>
      <c r="G9" s="244"/>
      <c r="H9" s="244"/>
      <c r="I9" s="244"/>
      <c r="J9" s="244"/>
      <c r="K9" s="244"/>
      <c r="L9" s="244"/>
      <c r="M9" s="159"/>
    </row>
    <row r="10" spans="1:13" s="160" customFormat="1" ht="51" customHeight="1" x14ac:dyDescent="0.25">
      <c r="A10" s="173"/>
      <c r="B10" s="175">
        <v>3</v>
      </c>
      <c r="C10" s="243" t="s">
        <v>4698</v>
      </c>
      <c r="D10" s="244"/>
      <c r="E10" s="244"/>
      <c r="F10" s="244"/>
      <c r="G10" s="244"/>
      <c r="H10" s="244"/>
      <c r="I10" s="244"/>
      <c r="J10" s="244"/>
      <c r="K10" s="244"/>
      <c r="L10" s="244"/>
      <c r="M10" s="159"/>
    </row>
    <row r="11" spans="1:13" s="160" customFormat="1" ht="51" customHeight="1" x14ac:dyDescent="0.25">
      <c r="A11" s="173"/>
      <c r="B11" s="175">
        <v>4</v>
      </c>
      <c r="C11" s="243" t="s">
        <v>4503</v>
      </c>
      <c r="D11" s="244"/>
      <c r="E11" s="244"/>
      <c r="F11" s="244"/>
      <c r="G11" s="244"/>
      <c r="H11" s="244"/>
      <c r="I11" s="244"/>
      <c r="J11" s="244"/>
      <c r="K11" s="244"/>
      <c r="L11" s="244"/>
      <c r="M11" s="159"/>
    </row>
    <row r="12" spans="1:13" s="160" customFormat="1" ht="51" customHeight="1" x14ac:dyDescent="0.25">
      <c r="A12" s="173"/>
      <c r="B12" s="175">
        <v>5</v>
      </c>
      <c r="C12" s="243" t="s">
        <v>4637</v>
      </c>
      <c r="D12" s="244"/>
      <c r="E12" s="244"/>
      <c r="F12" s="244"/>
      <c r="G12" s="244"/>
      <c r="H12" s="244"/>
      <c r="I12" s="244"/>
      <c r="J12" s="244"/>
      <c r="K12" s="244"/>
      <c r="L12" s="244"/>
      <c r="M12" s="159"/>
    </row>
    <row r="13" spans="1:13" s="160" customFormat="1" ht="51" customHeight="1" x14ac:dyDescent="0.25">
      <c r="A13" s="173"/>
      <c r="B13" s="175">
        <v>6</v>
      </c>
      <c r="C13" s="243" t="s">
        <v>4699</v>
      </c>
      <c r="D13" s="244"/>
      <c r="E13" s="244"/>
      <c r="F13" s="244"/>
      <c r="G13" s="244"/>
      <c r="H13" s="244"/>
      <c r="I13" s="244"/>
      <c r="J13" s="244"/>
      <c r="K13" s="244"/>
      <c r="L13" s="244"/>
      <c r="M13" s="159"/>
    </row>
    <row r="14" spans="1:13" s="160" customFormat="1" ht="51" customHeight="1" x14ac:dyDescent="0.25">
      <c r="A14" s="173"/>
      <c r="B14" s="175">
        <v>7</v>
      </c>
      <c r="C14" s="243" t="s">
        <v>4700</v>
      </c>
      <c r="D14" s="244"/>
      <c r="E14" s="244"/>
      <c r="F14" s="244"/>
      <c r="G14" s="244"/>
      <c r="H14" s="244"/>
      <c r="I14" s="244"/>
      <c r="J14" s="244"/>
      <c r="K14" s="244"/>
      <c r="L14" s="244"/>
      <c r="M14" s="159"/>
    </row>
    <row r="15" spans="1:13" s="160" customFormat="1" ht="51" customHeight="1" x14ac:dyDescent="0.25">
      <c r="A15" s="173"/>
      <c r="B15" s="175">
        <v>8</v>
      </c>
      <c r="C15" s="243" t="s">
        <v>4701</v>
      </c>
      <c r="D15" s="244"/>
      <c r="E15" s="244"/>
      <c r="F15" s="244"/>
      <c r="G15" s="244"/>
      <c r="H15" s="244"/>
      <c r="I15" s="244"/>
      <c r="J15" s="244"/>
      <c r="K15" s="244"/>
      <c r="L15" s="244"/>
      <c r="M15" s="159"/>
    </row>
    <row r="16" spans="1:13" s="160" customFormat="1" ht="51" customHeight="1" x14ac:dyDescent="0.25">
      <c r="A16" s="173"/>
      <c r="B16" s="175">
        <v>9</v>
      </c>
      <c r="C16" s="243" t="s">
        <v>4702</v>
      </c>
      <c r="D16" s="244"/>
      <c r="E16" s="244"/>
      <c r="F16" s="244"/>
      <c r="G16" s="244"/>
      <c r="H16" s="244"/>
      <c r="I16" s="244"/>
      <c r="J16" s="244"/>
      <c r="K16" s="244"/>
      <c r="L16" s="244"/>
      <c r="M16" s="159"/>
    </row>
    <row r="17" spans="1:13" s="160" customFormat="1" ht="51" customHeight="1" x14ac:dyDescent="0.25">
      <c r="A17" s="173"/>
      <c r="B17" s="175">
        <v>10</v>
      </c>
      <c r="C17" s="243" t="s">
        <v>4638</v>
      </c>
      <c r="D17" s="244"/>
      <c r="E17" s="244"/>
      <c r="F17" s="244"/>
      <c r="G17" s="244"/>
      <c r="H17" s="244"/>
      <c r="I17" s="244"/>
      <c r="J17" s="244"/>
      <c r="K17" s="244"/>
      <c r="L17" s="244"/>
      <c r="M17" s="159"/>
    </row>
    <row r="18" spans="1:13" s="160" customFormat="1" ht="51" customHeight="1" x14ac:dyDescent="0.25">
      <c r="A18" s="173"/>
      <c r="B18" s="175">
        <v>11</v>
      </c>
      <c r="C18" s="243"/>
      <c r="D18" s="244"/>
      <c r="E18" s="244"/>
      <c r="F18" s="244"/>
      <c r="G18" s="244"/>
      <c r="H18" s="244"/>
      <c r="I18" s="244"/>
      <c r="J18" s="244"/>
      <c r="K18" s="244"/>
      <c r="L18" s="244"/>
      <c r="M18" s="159"/>
    </row>
    <row r="19" spans="1:13" s="160" customFormat="1" ht="51" customHeight="1" x14ac:dyDescent="0.25">
      <c r="A19" s="173"/>
      <c r="B19" s="175">
        <v>12</v>
      </c>
      <c r="C19" s="243"/>
      <c r="D19" s="244"/>
      <c r="E19" s="244"/>
      <c r="F19" s="244"/>
      <c r="G19" s="244"/>
      <c r="H19" s="244"/>
      <c r="I19" s="244"/>
      <c r="J19" s="244"/>
      <c r="K19" s="244"/>
      <c r="L19" s="244"/>
      <c r="M19" s="159"/>
    </row>
    <row r="20" spans="1:13" s="157" customFormat="1" ht="3.75" customHeight="1" x14ac:dyDescent="0.25">
      <c r="A20" s="156"/>
      <c r="B20" s="174"/>
      <c r="C20" s="158"/>
      <c r="D20" s="158"/>
      <c r="E20" s="161"/>
      <c r="F20" s="161"/>
      <c r="G20" s="161"/>
      <c r="H20" s="162"/>
      <c r="I20" s="162"/>
      <c r="J20" s="162"/>
      <c r="K20" s="162"/>
      <c r="L20" s="163"/>
      <c r="M20" s="156"/>
    </row>
  </sheetData>
  <sheetProtection password="DC9F" sheet="1" objects="1" scenarios="1"/>
  <mergeCells count="14">
    <mergeCell ref="C19:L19"/>
    <mergeCell ref="C12:L12"/>
    <mergeCell ref="C13:L13"/>
    <mergeCell ref="B4:L4"/>
    <mergeCell ref="B6:L6"/>
    <mergeCell ref="C8:L8"/>
    <mergeCell ref="C9:L9"/>
    <mergeCell ref="C10:L10"/>
    <mergeCell ref="C11:L11"/>
    <mergeCell ref="C14:L14"/>
    <mergeCell ref="C15:L15"/>
    <mergeCell ref="C16:L16"/>
    <mergeCell ref="C17:L17"/>
    <mergeCell ref="C18:L18"/>
  </mergeCells>
  <dataValidations count="1">
    <dataValidation type="textLength" operator="lessThan" allowBlank="1" showInputMessage="1" showErrorMessage="1" error="Máximo de 708 carateres" prompt="Máx. 708 carateres" sqref="C8:L19">
      <formula1>709</formula1>
    </dataValidation>
  </dataValidations>
  <hyperlinks>
    <hyperlink ref="H2" location="Início!A1" display="Início"/>
    <hyperlink ref="J2" location="'1.2 - SWOT'!A1" display="Anterior"/>
    <hyperlink ref="L2" location="'2 - Metas Gerais Intermédias'!A1" display="Seguinte"/>
  </hyperlinks>
  <printOptions horizontalCentered="1"/>
  <pageMargins left="0.27559055118110237" right="0.23622047244094491" top="0.55000000000000004" bottom="0.35"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B4" sqref="B4:L4"/>
    </sheetView>
  </sheetViews>
  <sheetFormatPr defaultRowHeight="15" x14ac:dyDescent="0.25"/>
  <cols>
    <col min="1" max="1" width="3.7109375" customWidth="1"/>
    <col min="2" max="2" width="28.28515625" customWidth="1"/>
    <col min="12" max="12" width="11.42578125" customWidth="1"/>
  </cols>
  <sheetData>
    <row r="1" spans="1:12" s="123" customFormat="1" ht="30" customHeight="1" x14ac:dyDescent="0.25">
      <c r="A1" s="120"/>
      <c r="B1" s="121" t="str">
        <f>IF(VLOOKUP(Início!C5,folha1!A2:C139,3)&gt;0,VLOOKUP(Início!C5,folha1!A2:C139,3),"")</f>
        <v>Agrupamento de Escolas de Souselo</v>
      </c>
      <c r="C1" s="122"/>
      <c r="D1" s="122"/>
      <c r="E1" s="122"/>
      <c r="F1" s="122"/>
      <c r="G1" s="122"/>
      <c r="H1" s="122"/>
      <c r="I1" s="122"/>
      <c r="J1" s="122"/>
      <c r="K1" s="122"/>
      <c r="L1" s="106">
        <f>IF(Início!H5&gt;0,Início!H5,"")</f>
        <v>1804553</v>
      </c>
    </row>
    <row r="2" spans="1:12" s="125" customFormat="1" ht="15" customHeight="1" x14ac:dyDescent="0.25">
      <c r="A2" s="124"/>
      <c r="B2" s="124"/>
      <c r="C2" s="124"/>
      <c r="D2" s="124"/>
      <c r="E2" s="124"/>
      <c r="F2" s="124"/>
      <c r="G2" s="124"/>
      <c r="H2" s="171" t="s">
        <v>0</v>
      </c>
      <c r="I2" s="124"/>
      <c r="J2" s="171" t="s">
        <v>1</v>
      </c>
      <c r="K2" s="124"/>
      <c r="L2" s="171" t="s">
        <v>2</v>
      </c>
    </row>
    <row r="3" spans="1:12" s="127" customFormat="1" x14ac:dyDescent="0.25">
      <c r="A3" s="126"/>
    </row>
    <row r="4" spans="1:12" s="129" customFormat="1" ht="33" customHeight="1" x14ac:dyDescent="0.3">
      <c r="A4" s="128"/>
      <c r="B4" s="245" t="s">
        <v>4470</v>
      </c>
      <c r="C4" s="246"/>
      <c r="D4" s="247"/>
      <c r="E4" s="247"/>
      <c r="F4" s="247"/>
      <c r="G4" s="247"/>
      <c r="H4" s="247"/>
      <c r="I4" s="247"/>
      <c r="J4" s="247"/>
      <c r="K4" s="247"/>
      <c r="L4" s="248"/>
    </row>
    <row r="5" spans="1:12" s="129" customFormat="1" ht="8.25" customHeight="1" x14ac:dyDescent="0.25">
      <c r="A5" s="128"/>
      <c r="B5" s="130"/>
      <c r="C5" s="130"/>
      <c r="D5" s="130"/>
      <c r="E5" s="130"/>
      <c r="F5" s="130"/>
      <c r="G5" s="130"/>
      <c r="H5" s="130"/>
      <c r="I5" s="130"/>
      <c r="J5" s="130"/>
      <c r="K5" s="131"/>
      <c r="L5" s="131"/>
    </row>
    <row r="6" spans="1:12" s="170" customFormat="1" ht="92.25" customHeight="1" x14ac:dyDescent="0.25">
      <c r="A6" s="169"/>
      <c r="B6" s="265" t="s">
        <v>4471</v>
      </c>
      <c r="C6" s="266"/>
      <c r="D6" s="266"/>
      <c r="E6" s="266"/>
      <c r="F6" s="266"/>
      <c r="G6" s="266"/>
      <c r="H6" s="266"/>
      <c r="I6" s="266"/>
      <c r="J6" s="266"/>
      <c r="K6" s="266"/>
      <c r="L6" s="267"/>
    </row>
    <row r="7" spans="1:12" s="129" customFormat="1" ht="42.75" customHeight="1" x14ac:dyDescent="0.25">
      <c r="A7" s="132"/>
      <c r="B7" s="254" t="s">
        <v>4469</v>
      </c>
      <c r="C7" s="255"/>
      <c r="D7" s="255"/>
      <c r="E7" s="255"/>
      <c r="F7" s="255"/>
      <c r="G7" s="255"/>
      <c r="H7" s="255"/>
      <c r="I7" s="255"/>
      <c r="J7" s="255"/>
      <c r="K7" s="255"/>
      <c r="L7" s="256"/>
    </row>
    <row r="8" spans="1:12" s="109" customFormat="1" ht="42.75" customHeight="1" x14ac:dyDescent="0.25">
      <c r="A8" s="137"/>
      <c r="B8" s="257" t="s">
        <v>4465</v>
      </c>
      <c r="C8" s="258"/>
      <c r="D8" s="258"/>
      <c r="E8" s="258"/>
      <c r="F8" s="261" t="s">
        <v>4468</v>
      </c>
      <c r="G8" s="261"/>
      <c r="H8" s="261"/>
      <c r="I8" s="261"/>
      <c r="J8" s="261"/>
      <c r="K8" s="261"/>
      <c r="L8" s="262"/>
    </row>
    <row r="9" spans="1:12" s="109" customFormat="1" ht="42.75" customHeight="1" x14ac:dyDescent="0.25">
      <c r="A9" s="137"/>
      <c r="B9" s="259" t="s">
        <v>4467</v>
      </c>
      <c r="C9" s="260"/>
      <c r="D9" s="260"/>
      <c r="E9" s="260"/>
      <c r="F9" s="263" t="s">
        <v>4466</v>
      </c>
      <c r="G9" s="263"/>
      <c r="H9" s="263"/>
      <c r="I9" s="263"/>
      <c r="J9" s="263"/>
      <c r="K9" s="263"/>
      <c r="L9" s="264"/>
    </row>
    <row r="11" spans="1:12" ht="22.5" customHeight="1" x14ac:dyDescent="0.25">
      <c r="B11" s="168" t="s">
        <v>4464</v>
      </c>
    </row>
    <row r="12" spans="1:12" ht="72" customHeight="1" x14ac:dyDescent="0.25">
      <c r="B12" s="164" t="s">
        <v>4457</v>
      </c>
      <c r="C12" s="268" t="s">
        <v>4461</v>
      </c>
      <c r="D12" s="269"/>
      <c r="E12" s="269"/>
      <c r="F12" s="269"/>
      <c r="G12" s="269"/>
      <c r="H12" s="269"/>
      <c r="I12" s="269"/>
      <c r="J12" s="269"/>
      <c r="K12" s="269"/>
      <c r="L12" s="269"/>
    </row>
    <row r="13" spans="1:12" ht="72" customHeight="1" x14ac:dyDescent="0.25">
      <c r="B13" s="165" t="s">
        <v>4458</v>
      </c>
      <c r="C13" s="270" t="s">
        <v>4462</v>
      </c>
      <c r="D13" s="269"/>
      <c r="E13" s="269"/>
      <c r="F13" s="269"/>
      <c r="G13" s="269"/>
      <c r="H13" s="269"/>
      <c r="I13" s="269"/>
      <c r="J13" s="269"/>
      <c r="K13" s="269"/>
      <c r="L13" s="269"/>
    </row>
    <row r="14" spans="1:12" ht="85.5" customHeight="1" x14ac:dyDescent="0.25">
      <c r="B14" s="166" t="s">
        <v>4459</v>
      </c>
      <c r="C14" s="271" t="s">
        <v>4463</v>
      </c>
      <c r="D14" s="269"/>
      <c r="E14" s="269"/>
      <c r="F14" s="269"/>
      <c r="G14" s="269"/>
      <c r="H14" s="269"/>
      <c r="I14" s="269"/>
      <c r="J14" s="269"/>
      <c r="K14" s="269"/>
      <c r="L14" s="269"/>
    </row>
    <row r="15" spans="1:12" ht="58.5" customHeight="1" x14ac:dyDescent="0.25">
      <c r="B15" s="167" t="s">
        <v>4460</v>
      </c>
      <c r="C15" s="272"/>
      <c r="D15" s="273"/>
      <c r="E15" s="273"/>
      <c r="F15" s="273"/>
      <c r="G15" s="273"/>
      <c r="H15" s="273"/>
      <c r="I15" s="273"/>
      <c r="J15" s="273"/>
      <c r="K15" s="273"/>
      <c r="L15" s="273"/>
    </row>
    <row r="17" spans="2:12" x14ac:dyDescent="0.25">
      <c r="B17" s="252" t="s">
        <v>4472</v>
      </c>
      <c r="C17" s="253"/>
      <c r="D17" s="253"/>
      <c r="E17" s="253"/>
      <c r="F17" s="253"/>
      <c r="G17" s="253"/>
      <c r="H17" s="253"/>
      <c r="I17" s="253"/>
      <c r="J17" s="253"/>
      <c r="K17" s="253"/>
      <c r="L17" s="253"/>
    </row>
  </sheetData>
  <sheetProtection password="DC9F" sheet="1" objects="1" scenarios="1"/>
  <mergeCells count="12">
    <mergeCell ref="B17:L17"/>
    <mergeCell ref="B4:L4"/>
    <mergeCell ref="B7:L7"/>
    <mergeCell ref="B8:E8"/>
    <mergeCell ref="B9:E9"/>
    <mergeCell ref="F8:L8"/>
    <mergeCell ref="F9:L9"/>
    <mergeCell ref="B6:L6"/>
    <mergeCell ref="C12:L12"/>
    <mergeCell ref="C13:L13"/>
    <mergeCell ref="C14:L14"/>
    <mergeCell ref="C15:L15"/>
  </mergeCells>
  <hyperlinks>
    <hyperlink ref="H2" location="Início!A1" display="Início"/>
    <hyperlink ref="J2" location="'1.3 - Problemas'!A1" display="Anterior"/>
    <hyperlink ref="L2" location="'3 - Ações'!A1" display="Seguinte"/>
  </hyperlinks>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4"/>
  <dimension ref="A1:S231"/>
  <sheetViews>
    <sheetView showGridLines="0" tabSelected="1" topLeftCell="I1" zoomScale="85" zoomScaleNormal="85" workbookViewId="0">
      <pane ySplit="6" topLeftCell="A17" activePane="bottomLeft" state="frozen"/>
      <selection pane="bottomLeft" activeCell="L106" sqref="L106:L114"/>
    </sheetView>
  </sheetViews>
  <sheetFormatPr defaultColWidth="9.140625" defaultRowHeight="15" x14ac:dyDescent="0.25"/>
  <cols>
    <col min="1" max="1" width="5.42578125" style="110" customWidth="1"/>
    <col min="2" max="2" width="9.28515625" style="18" customWidth="1"/>
    <col min="3" max="3" width="6.7109375" style="18" customWidth="1"/>
    <col min="4" max="4" width="33.7109375" style="16" customWidth="1"/>
    <col min="5" max="5" width="24.28515625" style="16" customWidth="1"/>
    <col min="6" max="6" width="1.42578125" style="109" customWidth="1"/>
    <col min="7" max="7" width="5.5703125" style="16" customWidth="1"/>
    <col min="8" max="8" width="40.7109375" style="16" customWidth="1"/>
    <col min="9" max="9" width="9.28515625" style="18" customWidth="1"/>
    <col min="10" max="10" width="6.7109375" style="18" customWidth="1"/>
    <col min="11" max="11" width="37.140625" style="16" customWidth="1"/>
    <col min="12" max="12" width="22" style="16" customWidth="1"/>
    <col min="13" max="13" width="36.140625" style="16" customWidth="1"/>
    <col min="14" max="16" width="30.85546875" style="16" customWidth="1"/>
    <col min="17" max="17" width="26.85546875" style="16" customWidth="1"/>
    <col min="18" max="18" width="11.42578125" style="16" hidden="1" customWidth="1"/>
    <col min="19" max="19" width="12.5703125" style="16" hidden="1" customWidth="1"/>
    <col min="20" max="16384" width="9.140625" style="16"/>
  </cols>
  <sheetData>
    <row r="1" spans="1:19" s="2" customFormat="1" ht="30" customHeight="1" x14ac:dyDescent="0.25">
      <c r="A1" s="86" t="str">
        <f>IF(VLOOKUP(Início!C5,folha1!A2:C139,3)&gt;0,VLOOKUP(Início!C5,folha1!A2:C139,3),"")</f>
        <v>Agrupamento de Escolas de Souselo</v>
      </c>
      <c r="B1" s="88"/>
      <c r="C1" s="88"/>
      <c r="D1" s="88"/>
      <c r="E1" s="88"/>
      <c r="F1" s="87"/>
      <c r="G1" s="89"/>
      <c r="H1" s="89"/>
      <c r="I1" s="87"/>
      <c r="J1" s="87"/>
      <c r="K1" s="88"/>
      <c r="L1" s="88"/>
      <c r="M1" s="89"/>
      <c r="N1" s="90"/>
      <c r="O1" s="90"/>
      <c r="P1" s="106">
        <f>IF(Início!H5&gt;0,Início!H5,"")</f>
        <v>1804553</v>
      </c>
      <c r="Q1" s="106"/>
      <c r="R1" s="107">
        <f>IF(Início!H5&gt;0,Início!C5,"")</f>
        <v>55</v>
      </c>
      <c r="S1" s="91" t="s">
        <v>191</v>
      </c>
    </row>
    <row r="2" spans="1:19" s="13" customFormat="1" ht="15" customHeight="1" x14ac:dyDescent="0.25">
      <c r="A2" s="108"/>
      <c r="B2" s="108"/>
      <c r="C2" s="108"/>
      <c r="D2" s="108"/>
      <c r="E2" s="108"/>
      <c r="F2" s="108"/>
      <c r="G2" s="108"/>
      <c r="H2" s="108"/>
      <c r="I2" s="92"/>
      <c r="M2" s="93" t="s">
        <v>0</v>
      </c>
      <c r="N2" s="310" t="s">
        <v>1</v>
      </c>
      <c r="O2" s="310"/>
      <c r="P2" s="93" t="s">
        <v>4362</v>
      </c>
      <c r="Q2" s="154"/>
      <c r="S2" s="152" t="s">
        <v>207</v>
      </c>
    </row>
    <row r="3" spans="1:19" s="141" customFormat="1" ht="39" customHeight="1" x14ac:dyDescent="0.25">
      <c r="A3" s="287" t="s">
        <v>4373</v>
      </c>
      <c r="B3" s="288"/>
      <c r="C3" s="288"/>
      <c r="D3" s="288"/>
      <c r="E3" s="289"/>
      <c r="F3" s="140"/>
      <c r="G3" s="300" t="s">
        <v>4438</v>
      </c>
      <c r="H3" s="301"/>
      <c r="I3" s="302"/>
      <c r="J3" s="302"/>
      <c r="K3" s="302"/>
      <c r="L3" s="302"/>
      <c r="M3" s="302"/>
      <c r="N3" s="302"/>
      <c r="O3" s="302"/>
      <c r="P3" s="302"/>
      <c r="Q3" s="303"/>
      <c r="S3" s="91" t="s">
        <v>187</v>
      </c>
    </row>
    <row r="4" spans="1:19" s="141" customFormat="1" ht="18" customHeight="1" x14ac:dyDescent="0.25">
      <c r="A4" s="285" t="s">
        <v>151</v>
      </c>
      <c r="B4" s="285" t="s">
        <v>183</v>
      </c>
      <c r="C4" s="291" t="s">
        <v>17</v>
      </c>
      <c r="D4" s="291"/>
      <c r="E4" s="291"/>
      <c r="F4" s="142"/>
      <c r="G4" s="304" t="s">
        <v>4453</v>
      </c>
      <c r="H4" s="305"/>
      <c r="I4" s="308" t="s">
        <v>4441</v>
      </c>
      <c r="J4" s="291" t="s">
        <v>17</v>
      </c>
      <c r="K4" s="291"/>
      <c r="L4" s="291"/>
      <c r="M4" s="308" t="s">
        <v>4446</v>
      </c>
      <c r="N4" s="308" t="s">
        <v>4445</v>
      </c>
      <c r="O4" s="308" t="s">
        <v>4444</v>
      </c>
      <c r="P4" s="308" t="s">
        <v>4443</v>
      </c>
      <c r="Q4" s="308" t="s">
        <v>4452</v>
      </c>
      <c r="S4" s="91" t="s">
        <v>197</v>
      </c>
    </row>
    <row r="5" spans="1:19" s="141" customFormat="1" ht="112.5" customHeight="1" x14ac:dyDescent="0.25">
      <c r="A5" s="286"/>
      <c r="B5" s="286"/>
      <c r="C5" s="143" t="s">
        <v>184</v>
      </c>
      <c r="D5" s="144" t="s">
        <v>4371</v>
      </c>
      <c r="E5" s="144" t="s">
        <v>4372</v>
      </c>
      <c r="F5" s="142"/>
      <c r="G5" s="306"/>
      <c r="H5" s="307"/>
      <c r="I5" s="286"/>
      <c r="J5" s="143" t="s">
        <v>184</v>
      </c>
      <c r="K5" s="153" t="s">
        <v>4440</v>
      </c>
      <c r="L5" s="153" t="s">
        <v>4439</v>
      </c>
      <c r="M5" s="286"/>
      <c r="N5" s="286"/>
      <c r="O5" s="286"/>
      <c r="P5" s="286"/>
      <c r="Q5" s="286"/>
    </row>
    <row r="6" spans="1:19" s="141" customFormat="1" ht="12.75" customHeight="1" x14ac:dyDescent="0.25">
      <c r="A6" s="145"/>
      <c r="B6" s="145"/>
      <c r="C6" s="146"/>
      <c r="D6" s="146"/>
      <c r="E6" s="146"/>
      <c r="F6" s="147"/>
      <c r="G6" s="146"/>
      <c r="H6" s="146"/>
      <c r="I6" s="145"/>
      <c r="J6" s="146"/>
      <c r="K6" s="146"/>
      <c r="L6" s="146"/>
      <c r="M6" s="146"/>
      <c r="N6" s="146"/>
      <c r="O6" s="146"/>
      <c r="P6" s="146"/>
      <c r="Q6" s="146"/>
    </row>
    <row r="7" spans="1:19" s="150" customFormat="1" ht="34.5" customHeight="1" x14ac:dyDescent="0.25">
      <c r="A7" s="283">
        <v>1</v>
      </c>
      <c r="B7" s="284" t="str">
        <f>IF(VLOOKUP($R$1*100+$A7,ações_2013_14!$A$2:$I$1651,1)=$R$1*100+$A7,VLOOKUP($R$1*100+$A7,ações_2013_14!$A$2:$I$1651,6),"")</f>
        <v>3. Gestão e organização</v>
      </c>
      <c r="C7" s="284" t="str">
        <f>IF(VLOOKUP($R$1*100+$A7,ações_2013_14!$A$2:$I$1651,1)=$R$1*100+$A7,VLOOKUP($R$1*100+$A7,ações_2013_14!$A$2:$I$1651,7),"")</f>
        <v>Monitorização e Avaliação</v>
      </c>
      <c r="D7" s="282" t="str">
        <f>IF(VLOOKUP($R$1*100+$A7,ações_2013_14!$A$2:$I$1651,1)=$R$1*100+$A7,VLOOKUP($R$1*100+$A7,ações_2013_14!$A$2:$I$1651,8),"")</f>
        <v>Esta ação inclui os processos e as estratégias que serão utilizadas para acompanhar o desenvolvimento das ações que constam do projeto e introduzir, em tempo útil, as modificações consideradas necessárias à boa prossecução das ditas ações.
Assenta em duas</v>
      </c>
      <c r="E7" s="282" t="str">
        <f>IF(VLOOKUP($R$1*100+$A7,ações_2013_14!$A$2:$I$1651,1)=$R$1*100+$A7,VLOOKUP($R$1*100+$A7,ações_2013_14!$A$2:$I$1651,9),"")</f>
        <v>Comunidade escolar</v>
      </c>
      <c r="F7" s="148"/>
      <c r="G7" s="274">
        <v>5</v>
      </c>
      <c r="H7" s="277" t="str">
        <f>IF(G7&lt;&gt;"",VLOOKUP(G7,'1.3 - Problemas'!$B$8:$L$19,2),"")</f>
        <v>Dificuldades na articulação interciclos, nomeadamente na transição do 2º para o 3º ciclo.</v>
      </c>
      <c r="I7" s="311" t="s">
        <v>187</v>
      </c>
      <c r="J7" s="311" t="s">
        <v>188</v>
      </c>
      <c r="K7" s="294" t="s">
        <v>4504</v>
      </c>
      <c r="L7" s="309" t="s">
        <v>582</v>
      </c>
      <c r="M7" s="309" t="s">
        <v>4505</v>
      </c>
      <c r="N7" s="184" t="s">
        <v>4506</v>
      </c>
      <c r="O7" s="192" t="s">
        <v>4708</v>
      </c>
      <c r="P7" s="184" t="s">
        <v>4507</v>
      </c>
      <c r="Q7" s="280" t="s">
        <v>4639</v>
      </c>
    </row>
    <row r="8" spans="1:19" s="150" customFormat="1" ht="34.5" customHeight="1" x14ac:dyDescent="0.25">
      <c r="A8" s="283"/>
      <c r="B8" s="284"/>
      <c r="C8" s="284"/>
      <c r="D8" s="282"/>
      <c r="E8" s="282"/>
      <c r="F8" s="148"/>
      <c r="G8" s="275"/>
      <c r="H8" s="278"/>
      <c r="I8" s="311"/>
      <c r="J8" s="311"/>
      <c r="K8" s="294"/>
      <c r="L8" s="309"/>
      <c r="M8" s="309"/>
      <c r="N8" s="184" t="s">
        <v>4508</v>
      </c>
      <c r="O8" s="192" t="s">
        <v>4708</v>
      </c>
      <c r="P8" s="192" t="s">
        <v>4709</v>
      </c>
      <c r="Q8" s="280"/>
    </row>
    <row r="9" spans="1:19" s="150" customFormat="1" ht="34.5" customHeight="1" x14ac:dyDescent="0.25">
      <c r="A9" s="283"/>
      <c r="B9" s="284"/>
      <c r="C9" s="284"/>
      <c r="D9" s="282"/>
      <c r="E9" s="282"/>
      <c r="F9" s="148"/>
      <c r="G9" s="276"/>
      <c r="H9" s="279"/>
      <c r="I9" s="311"/>
      <c r="J9" s="311"/>
      <c r="K9" s="294"/>
      <c r="L9" s="309"/>
      <c r="M9" s="309"/>
      <c r="N9" s="184"/>
      <c r="O9" s="184"/>
      <c r="P9" s="184"/>
      <c r="Q9" s="280"/>
    </row>
    <row r="10" spans="1:19" s="150" customFormat="1" ht="34.5" customHeight="1" x14ac:dyDescent="0.25">
      <c r="A10" s="283"/>
      <c r="B10" s="284"/>
      <c r="C10" s="284"/>
      <c r="D10" s="282"/>
      <c r="E10" s="282"/>
      <c r="F10" s="148"/>
      <c r="G10" s="274">
        <v>10</v>
      </c>
      <c r="H10" s="277" t="str">
        <f>IF(G10&lt;&gt;"",VLOOKUP(G10,'1.3 - Problemas'!$B$8:$L$19,2),"")</f>
        <v>Dificuldades na criação de uma "cultura de escola" orientada para a qualidade do sucesso escolar</v>
      </c>
      <c r="I10" s="311"/>
      <c r="J10" s="311"/>
      <c r="K10" s="294"/>
      <c r="L10" s="309"/>
      <c r="M10" s="309" t="s">
        <v>4509</v>
      </c>
      <c r="N10" s="184" t="s">
        <v>4510</v>
      </c>
      <c r="O10" s="192" t="s">
        <v>4708</v>
      </c>
      <c r="P10" s="192" t="s">
        <v>4710</v>
      </c>
      <c r="Q10" s="280"/>
    </row>
    <row r="11" spans="1:19" s="150" customFormat="1" ht="34.5" customHeight="1" x14ac:dyDescent="0.25">
      <c r="A11" s="283"/>
      <c r="B11" s="284"/>
      <c r="C11" s="284"/>
      <c r="D11" s="282"/>
      <c r="E11" s="282"/>
      <c r="F11" s="148"/>
      <c r="G11" s="275"/>
      <c r="H11" s="278"/>
      <c r="I11" s="311"/>
      <c r="J11" s="311"/>
      <c r="K11" s="294"/>
      <c r="L11" s="309"/>
      <c r="M11" s="309"/>
      <c r="N11" s="184" t="s">
        <v>4511</v>
      </c>
      <c r="O11" s="192" t="s">
        <v>4712</v>
      </c>
      <c r="P11" s="192" t="s">
        <v>4711</v>
      </c>
      <c r="Q11" s="280"/>
    </row>
    <row r="12" spans="1:19" s="150" customFormat="1" ht="34.5" customHeight="1" x14ac:dyDescent="0.25">
      <c r="A12" s="283"/>
      <c r="B12" s="284"/>
      <c r="C12" s="284"/>
      <c r="D12" s="282"/>
      <c r="E12" s="282"/>
      <c r="F12" s="148"/>
      <c r="G12" s="276"/>
      <c r="H12" s="279"/>
      <c r="I12" s="311"/>
      <c r="J12" s="311"/>
      <c r="K12" s="294"/>
      <c r="L12" s="309"/>
      <c r="M12" s="309"/>
      <c r="N12" s="184"/>
      <c r="O12" s="184"/>
      <c r="P12" s="184"/>
      <c r="Q12" s="280"/>
    </row>
    <row r="13" spans="1:19" s="150" customFormat="1" ht="34.5" customHeight="1" x14ac:dyDescent="0.25">
      <c r="A13" s="283"/>
      <c r="B13" s="284"/>
      <c r="C13" s="284"/>
      <c r="D13" s="282"/>
      <c r="E13" s="282"/>
      <c r="F13" s="148"/>
      <c r="G13" s="274">
        <v>1</v>
      </c>
      <c r="H13" s="277" t="str">
        <f>IF(G13&lt;&gt;"",VLOOKUP(G13,'1.3 -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13" s="311"/>
      <c r="J13" s="311"/>
      <c r="K13" s="294"/>
      <c r="L13" s="309"/>
      <c r="M13" s="309" t="s">
        <v>4512</v>
      </c>
      <c r="N13" s="184" t="s">
        <v>4513</v>
      </c>
      <c r="O13" s="192" t="s">
        <v>4713</v>
      </c>
      <c r="P13" s="192" t="s">
        <v>4714</v>
      </c>
      <c r="Q13" s="280"/>
    </row>
    <row r="14" spans="1:19" s="150" customFormat="1" ht="34.5" customHeight="1" x14ac:dyDescent="0.25">
      <c r="A14" s="283"/>
      <c r="B14" s="284"/>
      <c r="C14" s="284"/>
      <c r="D14" s="282"/>
      <c r="E14" s="282"/>
      <c r="F14" s="148"/>
      <c r="G14" s="275"/>
      <c r="H14" s="278"/>
      <c r="I14" s="311"/>
      <c r="J14" s="311"/>
      <c r="K14" s="294"/>
      <c r="L14" s="309"/>
      <c r="M14" s="309"/>
      <c r="N14" s="184"/>
      <c r="O14" s="184"/>
      <c r="P14" s="184"/>
      <c r="Q14" s="280"/>
    </row>
    <row r="15" spans="1:19" s="150" customFormat="1" ht="34.5" customHeight="1" x14ac:dyDescent="0.25">
      <c r="A15" s="283"/>
      <c r="B15" s="284"/>
      <c r="C15" s="284"/>
      <c r="D15" s="282"/>
      <c r="E15" s="282"/>
      <c r="F15" s="148"/>
      <c r="G15" s="276"/>
      <c r="H15" s="279"/>
      <c r="I15" s="311"/>
      <c r="J15" s="311"/>
      <c r="K15" s="294"/>
      <c r="L15" s="309"/>
      <c r="M15" s="309"/>
      <c r="N15" s="184"/>
      <c r="O15" s="184"/>
      <c r="P15" s="184"/>
      <c r="Q15" s="280"/>
    </row>
    <row r="16" spans="1:19" s="150" customFormat="1" ht="34.5" customHeight="1" x14ac:dyDescent="0.25">
      <c r="A16" s="283">
        <v>2</v>
      </c>
      <c r="B16" s="284" t="str">
        <f>IF(VLOOKUP($R$1*100+$A16,ações_2013_14!$A$2:$I$1651,1)=$R$1*100+$A16,VLOOKUP($R$1*100+$A16,ações_2013_14!$A$2:$I$1651,6),"")</f>
        <v>1. Apoio à melhoria das aprendizagens</v>
      </c>
      <c r="C16" s="284" t="str">
        <f>IF(VLOOKUP($R$1*100+$A16,ações_2013_14!$A$2:$I$1651,1)=$R$1*100+$A16,VLOOKUP($R$1*100+$A16,ações_2013_14!$A$2:$I$1651,7),"")</f>
        <v>DIFERENCIAR PARA UNIR</v>
      </c>
      <c r="D16" s="282" t="str">
        <f>IF(VLOOKUP($R$1*100+$A16,ações_2013_14!$A$2:$I$1651,1)=$R$1*100+$A16,VLOOKUP($R$1*100+$A16,ações_2013_14!$A$2:$I$1651,8),"")</f>
        <v>Criação de assessorias pedagógicas às disciplinas de matemática ,  português e inglês no 2º e 3º ciclo.
Na disciplina dePortuguês serão abrangidas 10 turmas (4 do 2º ciclo e 6 do 3º ciclo)
Na disciplina dematemática serão abrangidas 13 turmas (4 do 2º cic</v>
      </c>
      <c r="E16" s="282" t="str">
        <f>IF(VLOOKUP($R$1*100+$A16,ações_2013_14!$A$2:$I$1651,1)=$R$1*100+$A16,VLOOKUP($R$1*100+$A16,ações_2013_14!$A$2:$I$1651,9),"")</f>
        <v>Alunos do 2º e 3º ciclo</v>
      </c>
      <c r="F16" s="148"/>
      <c r="G16" s="274">
        <v>1</v>
      </c>
      <c r="H16" s="277" t="str">
        <f>IF(G16&lt;&gt;"",VLOOKUP(G16,'1.3 -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16" s="293" t="s">
        <v>191</v>
      </c>
      <c r="J16" s="293" t="s">
        <v>1764</v>
      </c>
      <c r="K16" s="294" t="s">
        <v>4535</v>
      </c>
      <c r="L16" s="294" t="s">
        <v>1766</v>
      </c>
      <c r="M16" s="294" t="s">
        <v>4514</v>
      </c>
      <c r="N16" s="185" t="s">
        <v>4515</v>
      </c>
      <c r="O16" s="186" t="s">
        <v>4723</v>
      </c>
      <c r="P16" s="186" t="s">
        <v>4715</v>
      </c>
      <c r="Q16" s="280" t="s">
        <v>4640</v>
      </c>
    </row>
    <row r="17" spans="1:17" s="150" customFormat="1" ht="34.5" customHeight="1" x14ac:dyDescent="0.25">
      <c r="A17" s="283"/>
      <c r="B17" s="284"/>
      <c r="C17" s="284"/>
      <c r="D17" s="282"/>
      <c r="E17" s="282"/>
      <c r="F17" s="148"/>
      <c r="G17" s="275"/>
      <c r="H17" s="278"/>
      <c r="I17" s="293"/>
      <c r="J17" s="293"/>
      <c r="K17" s="294"/>
      <c r="L17" s="294"/>
      <c r="M17" s="294"/>
      <c r="N17" s="185" t="s">
        <v>4516</v>
      </c>
      <c r="O17" s="191" t="s">
        <v>4716</v>
      </c>
      <c r="P17" s="186">
        <v>2.5000000000000001E-2</v>
      </c>
      <c r="Q17" s="280"/>
    </row>
    <row r="18" spans="1:17" s="150" customFormat="1" ht="34.5" customHeight="1" x14ac:dyDescent="0.25">
      <c r="A18" s="283"/>
      <c r="B18" s="284"/>
      <c r="C18" s="284"/>
      <c r="D18" s="282"/>
      <c r="E18" s="282"/>
      <c r="F18" s="148"/>
      <c r="G18" s="276"/>
      <c r="H18" s="279"/>
      <c r="I18" s="293"/>
      <c r="J18" s="293"/>
      <c r="K18" s="294"/>
      <c r="L18" s="294"/>
      <c r="M18" s="294"/>
      <c r="N18" s="185" t="s">
        <v>4517</v>
      </c>
      <c r="O18" s="191" t="s">
        <v>4717</v>
      </c>
      <c r="P18" s="191" t="s">
        <v>4718</v>
      </c>
      <c r="Q18" s="280"/>
    </row>
    <row r="19" spans="1:17" s="150" customFormat="1" ht="34.5" customHeight="1" x14ac:dyDescent="0.25">
      <c r="A19" s="283"/>
      <c r="B19" s="284"/>
      <c r="C19" s="284"/>
      <c r="D19" s="282"/>
      <c r="E19" s="282"/>
      <c r="F19" s="148"/>
      <c r="G19" s="274">
        <v>3</v>
      </c>
      <c r="H19" s="277" t="str">
        <f>IF(G19&lt;&gt;"",VLOOKUP(G19,'1.3 - Problemas'!$B$8:$L$19,2),"")</f>
        <v>Diminuição dos resultados escolares a matemática consoante se progride na escolaridade. 
Resultados aquém do pretendido na avaliação externa de matemática do 9º ano. Resultados ainda não totalmente consolidados na avaliação externa de matemática do 4º e 6º ano.</v>
      </c>
      <c r="I19" s="293"/>
      <c r="J19" s="293"/>
      <c r="K19" s="294"/>
      <c r="L19" s="294"/>
      <c r="M19" s="294" t="s">
        <v>4518</v>
      </c>
      <c r="N19" s="185" t="s">
        <v>4515</v>
      </c>
      <c r="O19" s="186" t="s">
        <v>4719</v>
      </c>
      <c r="P19" s="186" t="s">
        <v>4722</v>
      </c>
      <c r="Q19" s="280"/>
    </row>
    <row r="20" spans="1:17" s="150" customFormat="1" ht="34.5" customHeight="1" x14ac:dyDescent="0.25">
      <c r="A20" s="283"/>
      <c r="B20" s="284"/>
      <c r="C20" s="284"/>
      <c r="D20" s="282"/>
      <c r="E20" s="282"/>
      <c r="F20" s="148"/>
      <c r="G20" s="275"/>
      <c r="H20" s="278"/>
      <c r="I20" s="293"/>
      <c r="J20" s="293"/>
      <c r="K20" s="294"/>
      <c r="L20" s="294"/>
      <c r="M20" s="294"/>
      <c r="N20" s="185" t="s">
        <v>4519</v>
      </c>
      <c r="O20" s="191" t="s">
        <v>4720</v>
      </c>
      <c r="P20" s="191" t="s">
        <v>4721</v>
      </c>
      <c r="Q20" s="280"/>
    </row>
    <row r="21" spans="1:17" s="150" customFormat="1" ht="34.5" customHeight="1" x14ac:dyDescent="0.25">
      <c r="A21" s="283"/>
      <c r="B21" s="284"/>
      <c r="C21" s="284"/>
      <c r="D21" s="282"/>
      <c r="E21" s="282"/>
      <c r="F21" s="148"/>
      <c r="G21" s="276"/>
      <c r="H21" s="279"/>
      <c r="I21" s="293"/>
      <c r="J21" s="293"/>
      <c r="K21" s="294"/>
      <c r="L21" s="294"/>
      <c r="M21" s="294"/>
      <c r="N21" s="185" t="s">
        <v>4520</v>
      </c>
      <c r="O21" s="191" t="s">
        <v>4724</v>
      </c>
      <c r="P21" s="191" t="s">
        <v>4725</v>
      </c>
      <c r="Q21" s="280"/>
    </row>
    <row r="22" spans="1:17" s="150" customFormat="1" ht="34.5" customHeight="1" x14ac:dyDescent="0.25">
      <c r="A22" s="283"/>
      <c r="B22" s="284"/>
      <c r="C22" s="284"/>
      <c r="D22" s="282"/>
      <c r="E22" s="282"/>
      <c r="F22" s="148"/>
      <c r="G22" s="274">
        <v>7</v>
      </c>
      <c r="H22" s="277" t="str">
        <f>IF(G22&lt;&gt;"",VLOOKUP(G22,'1.3 - Problemas'!$B$8:$L$19,2),"")</f>
        <v xml:space="preserve">Menor qualidade constatada das aprendizagens na disciplina  de inglês de que os resultados na avaliação interna da mesma são sinal </v>
      </c>
      <c r="I22" s="293"/>
      <c r="J22" s="293"/>
      <c r="K22" s="294"/>
      <c r="L22" s="294"/>
      <c r="M22" s="294" t="s">
        <v>4521</v>
      </c>
      <c r="N22" s="185" t="s">
        <v>4522</v>
      </c>
      <c r="O22" s="186">
        <v>0.93330000000000002</v>
      </c>
      <c r="P22" s="191" t="s">
        <v>4726</v>
      </c>
      <c r="Q22" s="280"/>
    </row>
    <row r="23" spans="1:17" s="150" customFormat="1" ht="34.5" customHeight="1" x14ac:dyDescent="0.25">
      <c r="A23" s="283"/>
      <c r="B23" s="284"/>
      <c r="C23" s="284"/>
      <c r="D23" s="282"/>
      <c r="E23" s="282"/>
      <c r="F23" s="148"/>
      <c r="G23" s="275"/>
      <c r="H23" s="278"/>
      <c r="I23" s="293"/>
      <c r="J23" s="293"/>
      <c r="K23" s="294"/>
      <c r="L23" s="294"/>
      <c r="M23" s="294"/>
      <c r="N23" s="185" t="s">
        <v>4523</v>
      </c>
      <c r="O23" s="191" t="s">
        <v>4727</v>
      </c>
      <c r="P23" s="191" t="s">
        <v>4728</v>
      </c>
      <c r="Q23" s="280"/>
    </row>
    <row r="24" spans="1:17" s="150" customFormat="1" ht="34.5" customHeight="1" x14ac:dyDescent="0.25">
      <c r="A24" s="283"/>
      <c r="B24" s="284"/>
      <c r="C24" s="284"/>
      <c r="D24" s="282"/>
      <c r="E24" s="282"/>
      <c r="F24" s="148"/>
      <c r="G24" s="276"/>
      <c r="H24" s="279"/>
      <c r="I24" s="293"/>
      <c r="J24" s="293"/>
      <c r="K24" s="294"/>
      <c r="L24" s="294"/>
      <c r="M24" s="294"/>
      <c r="N24" s="185" t="s">
        <v>4524</v>
      </c>
      <c r="O24" s="185" t="s">
        <v>4534</v>
      </c>
      <c r="P24" s="191" t="s">
        <v>4729</v>
      </c>
      <c r="Q24" s="280"/>
    </row>
    <row r="25" spans="1:17" s="150" customFormat="1" ht="34.5" customHeight="1" x14ac:dyDescent="0.25">
      <c r="A25" s="283">
        <v>3</v>
      </c>
      <c r="B25" s="284" t="str">
        <f>IF(VLOOKUP($R$1*100+$A25,ações_2013_14!$A$2:$I$1651,1)=$R$1*100+$A25,VLOOKUP($R$1*100+$A25,ações_2013_14!$A$2:$I$1651,6),"")</f>
        <v>1. Apoio à melhoria das aprendizagens</v>
      </c>
      <c r="C25" s="284" t="str">
        <f>IF(VLOOKUP($R$1*100+$A25,ações_2013_14!$A$2:$I$1651,1)=$R$1*100+$A25,VLOOKUP($R$1*100+$A25,ações_2013_14!$A$2:$I$1651,7),"")</f>
        <v>Fundamentalis</v>
      </c>
      <c r="D25" s="282" t="str">
        <f>IF(VLOOKUP($R$1*100+$A25,ações_2013_14!$A$2:$I$1651,1)=$R$1*100+$A25,VLOOKUP($R$1*100+$A25,ações_2013_14!$A$2:$I$1651,8),"")</f>
        <v>Utilização de um conjunto de professores, nomeadamente os professores de apoio educativo e eventuais recursos humanos a atribuir pelo projeto TEIP, no apoio pontual e específico a todos os alunos que sejam identificados pelo professor titular de turma, qu</v>
      </c>
      <c r="E25" s="282" t="str">
        <f>IF(VLOOKUP($R$1*100+$A25,ações_2013_14!$A$2:$I$1651,1)=$R$1*100+$A25,VLOOKUP($R$1*100+$A25,ações_2013_14!$A$2:$I$1651,9),"")</f>
        <v>Alunos do 1º ciclo</v>
      </c>
      <c r="F25" s="148"/>
      <c r="G25" s="274">
        <v>1</v>
      </c>
      <c r="H25" s="277" t="str">
        <f>IF(G25&lt;&gt;"",VLOOKUP(G25,'1.3 -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25" s="293" t="s">
        <v>191</v>
      </c>
      <c r="J25" s="293" t="s">
        <v>1767</v>
      </c>
      <c r="K25" s="294" t="s">
        <v>4641</v>
      </c>
      <c r="L25" s="294" t="s">
        <v>965</v>
      </c>
      <c r="M25" s="294" t="s">
        <v>4525</v>
      </c>
      <c r="N25" s="185" t="s">
        <v>4526</v>
      </c>
      <c r="O25" s="191" t="s">
        <v>4730</v>
      </c>
      <c r="P25" s="191" t="s">
        <v>4731</v>
      </c>
      <c r="Q25" s="280" t="s">
        <v>4646</v>
      </c>
    </row>
    <row r="26" spans="1:17" s="150" customFormat="1" ht="34.5" customHeight="1" x14ac:dyDescent="0.25">
      <c r="A26" s="283"/>
      <c r="B26" s="284"/>
      <c r="C26" s="284"/>
      <c r="D26" s="282"/>
      <c r="E26" s="282"/>
      <c r="F26" s="148"/>
      <c r="G26" s="275"/>
      <c r="H26" s="278"/>
      <c r="I26" s="293"/>
      <c r="J26" s="293"/>
      <c r="K26" s="294"/>
      <c r="L26" s="294"/>
      <c r="M26" s="294"/>
      <c r="N26" s="185" t="s">
        <v>4643</v>
      </c>
      <c r="O26" s="191" t="s">
        <v>4732</v>
      </c>
      <c r="P26" s="191" t="s">
        <v>4733</v>
      </c>
      <c r="Q26" s="280"/>
    </row>
    <row r="27" spans="1:17" s="150" customFormat="1" ht="34.5" customHeight="1" x14ac:dyDescent="0.25">
      <c r="A27" s="283"/>
      <c r="B27" s="284"/>
      <c r="C27" s="284"/>
      <c r="D27" s="282"/>
      <c r="E27" s="282"/>
      <c r="F27" s="148"/>
      <c r="G27" s="276"/>
      <c r="H27" s="279"/>
      <c r="I27" s="293"/>
      <c r="J27" s="293"/>
      <c r="K27" s="294"/>
      <c r="L27" s="294"/>
      <c r="M27" s="294"/>
      <c r="N27" s="185" t="s">
        <v>4527</v>
      </c>
      <c r="O27" s="191" t="s">
        <v>4734</v>
      </c>
      <c r="P27" s="185" t="s">
        <v>4642</v>
      </c>
      <c r="Q27" s="280"/>
    </row>
    <row r="28" spans="1:17" s="150" customFormat="1" ht="34.5" customHeight="1" x14ac:dyDescent="0.25">
      <c r="A28" s="283"/>
      <c r="B28" s="284"/>
      <c r="C28" s="284"/>
      <c r="D28" s="282"/>
      <c r="E28" s="282"/>
      <c r="F28" s="148"/>
      <c r="G28" s="274">
        <v>3</v>
      </c>
      <c r="H28" s="277" t="str">
        <f>IF(G28&lt;&gt;"",VLOOKUP(G28,'1.3 - Problemas'!$B$8:$L$19,2),"")</f>
        <v>Diminuição dos resultados escolares a matemática consoante se progride na escolaridade. 
Resultados aquém do pretendido na avaliação externa de matemática do 9º ano. Resultados ainda não totalmente consolidados na avaliação externa de matemática do 4º e 6º ano.</v>
      </c>
      <c r="I28" s="293"/>
      <c r="J28" s="293"/>
      <c r="K28" s="294"/>
      <c r="L28" s="294"/>
      <c r="M28" s="294" t="s">
        <v>4528</v>
      </c>
      <c r="N28" s="185" t="s">
        <v>4529</v>
      </c>
      <c r="O28" s="191" t="s">
        <v>4735</v>
      </c>
      <c r="P28" s="191" t="s">
        <v>4736</v>
      </c>
      <c r="Q28" s="280"/>
    </row>
    <row r="29" spans="1:17" s="150" customFormat="1" ht="34.5" customHeight="1" x14ac:dyDescent="0.25">
      <c r="A29" s="283"/>
      <c r="B29" s="284"/>
      <c r="C29" s="284"/>
      <c r="D29" s="282"/>
      <c r="E29" s="282"/>
      <c r="F29" s="148"/>
      <c r="G29" s="275"/>
      <c r="H29" s="278"/>
      <c r="I29" s="293"/>
      <c r="J29" s="293"/>
      <c r="K29" s="294"/>
      <c r="L29" s="294"/>
      <c r="M29" s="294"/>
      <c r="N29" s="185" t="s">
        <v>4644</v>
      </c>
      <c r="O29" s="185" t="s">
        <v>4645</v>
      </c>
      <c r="P29" s="185" t="s">
        <v>4530</v>
      </c>
      <c r="Q29" s="280"/>
    </row>
    <row r="30" spans="1:17" s="150" customFormat="1" ht="34.5" customHeight="1" x14ac:dyDescent="0.25">
      <c r="A30" s="283"/>
      <c r="B30" s="284"/>
      <c r="C30" s="284"/>
      <c r="D30" s="282"/>
      <c r="E30" s="282"/>
      <c r="F30" s="148"/>
      <c r="G30" s="276"/>
      <c r="H30" s="279"/>
      <c r="I30" s="293"/>
      <c r="J30" s="293"/>
      <c r="K30" s="294"/>
      <c r="L30" s="294"/>
      <c r="M30" s="294"/>
      <c r="N30" s="185" t="s">
        <v>4531</v>
      </c>
      <c r="O30" s="191" t="s">
        <v>4737</v>
      </c>
      <c r="P30" s="185" t="s">
        <v>4530</v>
      </c>
      <c r="Q30" s="280"/>
    </row>
    <row r="31" spans="1:17" s="150" customFormat="1" ht="34.5" customHeight="1" x14ac:dyDescent="0.25">
      <c r="A31" s="283"/>
      <c r="B31" s="284"/>
      <c r="C31" s="284"/>
      <c r="D31" s="282"/>
      <c r="E31" s="282"/>
      <c r="F31" s="148"/>
      <c r="G31" s="274">
        <v>6</v>
      </c>
      <c r="H31" s="277" t="str">
        <f>IF(G31&lt;&gt;"",VLOOKUP(G31,'1.3 - Problemas'!$B$8:$L$19,2),"")</f>
        <v>Sustentabilidade das aprendizagens nos dois primeiros anos de escolaridade, de que a Taxa de sucesso ao nível do 2º ano de escolaridade é sinal.</v>
      </c>
      <c r="I31" s="293"/>
      <c r="J31" s="293"/>
      <c r="K31" s="294"/>
      <c r="L31" s="294"/>
      <c r="M31" s="294" t="s">
        <v>4532</v>
      </c>
      <c r="N31" s="185" t="s">
        <v>4533</v>
      </c>
      <c r="O31" s="191" t="s">
        <v>4708</v>
      </c>
      <c r="P31" s="191" t="s">
        <v>4738</v>
      </c>
      <c r="Q31" s="280"/>
    </row>
    <row r="32" spans="1:17" s="150" customFormat="1" ht="34.5" customHeight="1" x14ac:dyDescent="0.25">
      <c r="A32" s="283"/>
      <c r="B32" s="284"/>
      <c r="C32" s="284"/>
      <c r="D32" s="282"/>
      <c r="E32" s="282"/>
      <c r="F32" s="148"/>
      <c r="G32" s="275"/>
      <c r="H32" s="278"/>
      <c r="I32" s="293"/>
      <c r="J32" s="293"/>
      <c r="K32" s="294"/>
      <c r="L32" s="294"/>
      <c r="M32" s="294"/>
      <c r="N32" s="185"/>
      <c r="O32" s="185"/>
      <c r="P32" s="185"/>
      <c r="Q32" s="280"/>
    </row>
    <row r="33" spans="1:17" s="150" customFormat="1" ht="34.5" customHeight="1" x14ac:dyDescent="0.25">
      <c r="A33" s="283"/>
      <c r="B33" s="284"/>
      <c r="C33" s="284"/>
      <c r="D33" s="282"/>
      <c r="E33" s="282"/>
      <c r="F33" s="148"/>
      <c r="G33" s="276"/>
      <c r="H33" s="279"/>
      <c r="I33" s="293"/>
      <c r="J33" s="293"/>
      <c r="K33" s="294"/>
      <c r="L33" s="294"/>
      <c r="M33" s="294"/>
      <c r="N33" s="185"/>
      <c r="O33" s="185"/>
      <c r="P33" s="185"/>
      <c r="Q33" s="280"/>
    </row>
    <row r="34" spans="1:17" s="150" customFormat="1" ht="34.5" customHeight="1" x14ac:dyDescent="0.25">
      <c r="A34" s="283">
        <v>4</v>
      </c>
      <c r="B34" s="284" t="str">
        <f>IF(VLOOKUP($R$1*100+$A34,ações_2013_14!$A$2:$I$1651,1)=$R$1*100+$A34,VLOOKUP($R$1*100+$A34,ações_2013_14!$A$2:$I$1651,6),"")</f>
        <v>1. Apoio à melhoria das aprendizagens</v>
      </c>
      <c r="C34" s="284" t="str">
        <f>IF(VLOOKUP($R$1*100+$A34,ações_2013_14!$A$2:$I$1651,1)=$R$1*100+$A34,VLOOKUP($R$1*100+$A34,ações_2013_14!$A$2:$I$1651,7),"")</f>
        <v>MatLab</v>
      </c>
      <c r="D34" s="282" t="str">
        <f>IF(VLOOKUP($R$1*100+$A34,ações_2013_14!$A$2:$I$1651,1)=$R$1*100+$A34,VLOOKUP($R$1*100+$A34,ações_2013_14!$A$2:$I$1651,8),"")</f>
        <v>Dinamização de um espaço dedicado à Matemática com uma tripla função: divulgar aspetos lúdicos e experimentais da disciplina; desenvolver Planos de acompanhamento pedagógico; aplicar atividades de Desenvolvimento. (dependente dos horários dos alunos)</v>
      </c>
      <c r="E34" s="282" t="str">
        <f>IF(VLOOKUP($R$1*100+$A34,ações_2013_14!$A$2:$I$1651,1)=$R$1*100+$A34,VLOOKUP($R$1*100+$A34,ações_2013_14!$A$2:$I$1651,9),"")</f>
        <v>Alunos do 2º e 3º ciclo</v>
      </c>
      <c r="F34" s="148"/>
      <c r="G34" s="274">
        <v>3</v>
      </c>
      <c r="H34" s="277" t="str">
        <f>IF(G34&lt;&gt;"",VLOOKUP(G34,'1.3 - Problemas'!$B$8:$L$19,2),"")</f>
        <v>Diminuição dos resultados escolares a matemática consoante se progride na escolaridade. 
Resultados aquém do pretendido na avaliação externa de matemática do 9º ano. Resultados ainda não totalmente consolidados na avaliação externa de matemática do 4º e 6º ano.</v>
      </c>
      <c r="I34" s="293" t="s">
        <v>191</v>
      </c>
      <c r="J34" s="293" t="s">
        <v>1769</v>
      </c>
      <c r="K34" s="294" t="s">
        <v>1770</v>
      </c>
      <c r="L34" s="294" t="s">
        <v>1766</v>
      </c>
      <c r="M34" s="294" t="s">
        <v>4536</v>
      </c>
      <c r="N34" s="185" t="s">
        <v>4517</v>
      </c>
      <c r="O34" s="191" t="s">
        <v>4717</v>
      </c>
      <c r="P34" s="191" t="s">
        <v>4739</v>
      </c>
      <c r="Q34" s="280" t="s">
        <v>4653</v>
      </c>
    </row>
    <row r="35" spans="1:17" s="150" customFormat="1" ht="34.5" customHeight="1" x14ac:dyDescent="0.25">
      <c r="A35" s="283"/>
      <c r="B35" s="284"/>
      <c r="C35" s="284"/>
      <c r="D35" s="282"/>
      <c r="E35" s="282"/>
      <c r="F35" s="148"/>
      <c r="G35" s="275"/>
      <c r="H35" s="278"/>
      <c r="I35" s="293"/>
      <c r="J35" s="293"/>
      <c r="K35" s="294"/>
      <c r="L35" s="294"/>
      <c r="M35" s="294"/>
      <c r="N35" s="185"/>
      <c r="O35" s="185"/>
      <c r="P35" s="185"/>
      <c r="Q35" s="280"/>
    </row>
    <row r="36" spans="1:17" s="150" customFormat="1" ht="34.5" customHeight="1" x14ac:dyDescent="0.25">
      <c r="A36" s="283"/>
      <c r="B36" s="284"/>
      <c r="C36" s="284"/>
      <c r="D36" s="282"/>
      <c r="E36" s="282"/>
      <c r="F36" s="148"/>
      <c r="G36" s="276"/>
      <c r="H36" s="279"/>
      <c r="I36" s="293"/>
      <c r="J36" s="293"/>
      <c r="K36" s="294"/>
      <c r="L36" s="294"/>
      <c r="M36" s="294"/>
      <c r="N36" s="185"/>
      <c r="O36" s="185"/>
      <c r="P36" s="185"/>
      <c r="Q36" s="280"/>
    </row>
    <row r="37" spans="1:17" s="150" customFormat="1" ht="34.5" customHeight="1" x14ac:dyDescent="0.25">
      <c r="A37" s="283"/>
      <c r="B37" s="284"/>
      <c r="C37" s="284"/>
      <c r="D37" s="282"/>
      <c r="E37" s="282"/>
      <c r="F37" s="148"/>
      <c r="G37" s="274"/>
      <c r="H37" s="277" t="str">
        <f>IF(G37&lt;&gt;"",VLOOKUP(G37,'1.3 - Problemas'!$B$8:$L$19,2),"")</f>
        <v/>
      </c>
      <c r="I37" s="293"/>
      <c r="J37" s="293"/>
      <c r="K37" s="294"/>
      <c r="L37" s="294"/>
      <c r="M37" s="294" t="s">
        <v>4537</v>
      </c>
      <c r="N37" s="185" t="s">
        <v>4538</v>
      </c>
      <c r="O37" s="185" t="s">
        <v>4539</v>
      </c>
      <c r="P37" s="185" t="s">
        <v>4647</v>
      </c>
      <c r="Q37" s="280"/>
    </row>
    <row r="38" spans="1:17" s="150" customFormat="1" ht="34.5" customHeight="1" x14ac:dyDescent="0.25">
      <c r="A38" s="283"/>
      <c r="B38" s="284"/>
      <c r="C38" s="284"/>
      <c r="D38" s="282"/>
      <c r="E38" s="282"/>
      <c r="F38" s="148"/>
      <c r="G38" s="275"/>
      <c r="H38" s="278"/>
      <c r="I38" s="293"/>
      <c r="J38" s="293"/>
      <c r="K38" s="294"/>
      <c r="L38" s="294"/>
      <c r="M38" s="294"/>
      <c r="N38" s="185" t="s">
        <v>4540</v>
      </c>
      <c r="O38" s="191" t="s">
        <v>4740</v>
      </c>
      <c r="P38" s="191" t="s">
        <v>4741</v>
      </c>
      <c r="Q38" s="280"/>
    </row>
    <row r="39" spans="1:17" s="150" customFormat="1" ht="34.5" customHeight="1" x14ac:dyDescent="0.25">
      <c r="A39" s="283"/>
      <c r="B39" s="284"/>
      <c r="C39" s="284"/>
      <c r="D39" s="282"/>
      <c r="E39" s="282"/>
      <c r="F39" s="148"/>
      <c r="G39" s="276"/>
      <c r="H39" s="279"/>
      <c r="I39" s="293"/>
      <c r="J39" s="293"/>
      <c r="K39" s="294"/>
      <c r="L39" s="294"/>
      <c r="M39" s="294"/>
      <c r="N39" s="185"/>
      <c r="O39" s="185"/>
      <c r="P39" s="185"/>
      <c r="Q39" s="280"/>
    </row>
    <row r="40" spans="1:17" s="150" customFormat="1" ht="34.5" customHeight="1" x14ac:dyDescent="0.25">
      <c r="A40" s="283"/>
      <c r="B40" s="284"/>
      <c r="C40" s="284"/>
      <c r="D40" s="282"/>
      <c r="E40" s="282"/>
      <c r="F40" s="148"/>
      <c r="G40" s="274"/>
      <c r="H40" s="277" t="str">
        <f>IF(G40&lt;&gt;"",VLOOKUP(G40,'1.3 - Problemas'!$B$8:$L$19,2),"")</f>
        <v/>
      </c>
      <c r="I40" s="293"/>
      <c r="J40" s="293"/>
      <c r="K40" s="294"/>
      <c r="L40" s="294"/>
      <c r="M40" s="294" t="s">
        <v>4541</v>
      </c>
      <c r="N40" s="185" t="s">
        <v>4542</v>
      </c>
      <c r="O40" s="186" t="s">
        <v>4543</v>
      </c>
      <c r="P40" s="186" t="s">
        <v>4648</v>
      </c>
      <c r="Q40" s="280"/>
    </row>
    <row r="41" spans="1:17" s="150" customFormat="1" ht="34.5" customHeight="1" x14ac:dyDescent="0.25">
      <c r="A41" s="283"/>
      <c r="B41" s="284"/>
      <c r="C41" s="284"/>
      <c r="D41" s="282"/>
      <c r="E41" s="282"/>
      <c r="F41" s="148"/>
      <c r="G41" s="275"/>
      <c r="H41" s="278"/>
      <c r="I41" s="293"/>
      <c r="J41" s="293"/>
      <c r="K41" s="294"/>
      <c r="L41" s="294"/>
      <c r="M41" s="294"/>
      <c r="N41" s="185" t="s">
        <v>4544</v>
      </c>
      <c r="O41" s="185" t="s">
        <v>4545</v>
      </c>
      <c r="P41" s="185" t="s">
        <v>4649</v>
      </c>
      <c r="Q41" s="280"/>
    </row>
    <row r="42" spans="1:17" s="150" customFormat="1" ht="34.5" customHeight="1" x14ac:dyDescent="0.25">
      <c r="A42" s="283"/>
      <c r="B42" s="284"/>
      <c r="C42" s="284"/>
      <c r="D42" s="282"/>
      <c r="E42" s="282"/>
      <c r="F42" s="148"/>
      <c r="G42" s="276"/>
      <c r="H42" s="279"/>
      <c r="I42" s="293"/>
      <c r="J42" s="293"/>
      <c r="K42" s="294"/>
      <c r="L42" s="294"/>
      <c r="M42" s="294"/>
      <c r="N42" s="185" t="s">
        <v>4650</v>
      </c>
      <c r="O42" s="185" t="s">
        <v>4651</v>
      </c>
      <c r="P42" s="185" t="s">
        <v>4652</v>
      </c>
      <c r="Q42" s="280"/>
    </row>
    <row r="43" spans="1:17" s="150" customFormat="1" ht="34.5" customHeight="1" x14ac:dyDescent="0.25">
      <c r="A43" s="283">
        <v>5</v>
      </c>
      <c r="B43" s="284" t="str">
        <f>IF(VLOOKUP($R$1*100+$A43,ações_2013_14!$A$2:$I$1651,1)=$R$1*100+$A43,VLOOKUP($R$1*100+$A43,ações_2013_14!$A$2:$I$1651,6),"")</f>
        <v>1. Apoio à melhoria das aprendizagens</v>
      </c>
      <c r="C43" s="284" t="str">
        <f>IF(VLOOKUP($R$1*100+$A43,ações_2013_14!$A$2:$I$1651,1)=$R$1*100+$A43,VLOOKUP($R$1*100+$A43,ações_2013_14!$A$2:$I$1651,7),"")</f>
        <v>Ciência para todos</v>
      </c>
      <c r="D43" s="282" t="str">
        <f>IF(VLOOKUP($R$1*100+$A43,ações_2013_14!$A$2:$I$1651,1)=$R$1*100+$A43,VLOOKUP($R$1*100+$A43,ações_2013_14!$A$2:$I$1651,8),"")</f>
        <v>A atividade Ciência para Todos, pretende executar atividades laboratoriais e experimentais de forma mais concreta e consistente, levando os alunos a manipular materiais e a testar, em meio controlado, o trabalho que é normalmente realizado num laboratório</v>
      </c>
      <c r="E43" s="282" t="str">
        <f>IF(VLOOKUP($R$1*100+$A43,ações_2013_14!$A$2:$I$1651,1)=$R$1*100+$A43,VLOOKUP($R$1*100+$A43,ações_2013_14!$A$2:$I$1651,9),"")</f>
        <v>Alunos do 1º , 2º e 3º ciclo</v>
      </c>
      <c r="F43" s="148"/>
      <c r="G43" s="274">
        <v>8</v>
      </c>
      <c r="H43" s="277" t="str">
        <f>IF(G43&lt;&gt;"",VLOOKUP(G43,'1.3 - Problemas'!$B$8:$L$19,2),"")</f>
        <v>Menor qualidade constatada das aprendizagens na disciplina  de física e química de que os resultados na avaliação interna da mesma são sinal.</v>
      </c>
      <c r="I43" s="293" t="s">
        <v>191</v>
      </c>
      <c r="J43" s="293" t="s">
        <v>1771</v>
      </c>
      <c r="K43" s="294" t="s">
        <v>4546</v>
      </c>
      <c r="L43" s="294" t="s">
        <v>1773</v>
      </c>
      <c r="M43" s="294" t="s">
        <v>4547</v>
      </c>
      <c r="N43" s="185" t="s">
        <v>4548</v>
      </c>
      <c r="O43" s="185" t="s">
        <v>4558</v>
      </c>
      <c r="P43" s="191" t="s">
        <v>4742</v>
      </c>
      <c r="Q43" s="280" t="s">
        <v>4654</v>
      </c>
    </row>
    <row r="44" spans="1:17" s="150" customFormat="1" ht="34.5" customHeight="1" x14ac:dyDescent="0.25">
      <c r="A44" s="283"/>
      <c r="B44" s="284"/>
      <c r="C44" s="284"/>
      <c r="D44" s="282"/>
      <c r="E44" s="282"/>
      <c r="F44" s="148"/>
      <c r="G44" s="275"/>
      <c r="H44" s="278"/>
      <c r="I44" s="293"/>
      <c r="J44" s="293"/>
      <c r="K44" s="294"/>
      <c r="L44" s="294"/>
      <c r="M44" s="294"/>
      <c r="N44" s="185" t="s">
        <v>4549</v>
      </c>
      <c r="O44" s="185" t="s">
        <v>4559</v>
      </c>
      <c r="P44" s="191" t="s">
        <v>4742</v>
      </c>
      <c r="Q44" s="280"/>
    </row>
    <row r="45" spans="1:17" s="150" customFormat="1" ht="34.5" customHeight="1" x14ac:dyDescent="0.25">
      <c r="A45" s="283"/>
      <c r="B45" s="284"/>
      <c r="C45" s="284"/>
      <c r="D45" s="282"/>
      <c r="E45" s="282"/>
      <c r="F45" s="148"/>
      <c r="G45" s="276"/>
      <c r="H45" s="279"/>
      <c r="I45" s="293"/>
      <c r="J45" s="293"/>
      <c r="K45" s="294"/>
      <c r="L45" s="294"/>
      <c r="M45" s="294"/>
      <c r="N45" s="185"/>
      <c r="O45" s="185"/>
      <c r="P45" s="185"/>
      <c r="Q45" s="280"/>
    </row>
    <row r="46" spans="1:17" s="150" customFormat="1" ht="34.5" customHeight="1" x14ac:dyDescent="0.25">
      <c r="A46" s="283"/>
      <c r="B46" s="284"/>
      <c r="C46" s="284"/>
      <c r="D46" s="282"/>
      <c r="E46" s="282"/>
      <c r="F46" s="148"/>
      <c r="G46" s="274"/>
      <c r="H46" s="277" t="str">
        <f>IF(G46&lt;&gt;"",VLOOKUP(G46,'1.3 - Problemas'!$B$8:$L$19,2),"")</f>
        <v/>
      </c>
      <c r="I46" s="293"/>
      <c r="J46" s="293"/>
      <c r="K46" s="294"/>
      <c r="L46" s="294"/>
      <c r="M46" s="294" t="s">
        <v>4550</v>
      </c>
      <c r="N46" s="185" t="s">
        <v>4551</v>
      </c>
      <c r="O46" s="185" t="s">
        <v>4552</v>
      </c>
      <c r="P46" s="191" t="s">
        <v>4743</v>
      </c>
      <c r="Q46" s="280"/>
    </row>
    <row r="47" spans="1:17" s="150" customFormat="1" ht="34.5" customHeight="1" x14ac:dyDescent="0.25">
      <c r="A47" s="283"/>
      <c r="B47" s="284"/>
      <c r="C47" s="284"/>
      <c r="D47" s="282"/>
      <c r="E47" s="282"/>
      <c r="F47" s="148"/>
      <c r="G47" s="275"/>
      <c r="H47" s="278"/>
      <c r="I47" s="293"/>
      <c r="J47" s="293"/>
      <c r="K47" s="294"/>
      <c r="L47" s="294"/>
      <c r="M47" s="294"/>
      <c r="N47" s="185"/>
      <c r="O47" s="185"/>
      <c r="P47" s="185"/>
      <c r="Q47" s="280"/>
    </row>
    <row r="48" spans="1:17" s="150" customFormat="1" ht="34.5" customHeight="1" x14ac:dyDescent="0.25">
      <c r="A48" s="283"/>
      <c r="B48" s="284"/>
      <c r="C48" s="284"/>
      <c r="D48" s="282"/>
      <c r="E48" s="282"/>
      <c r="F48" s="148"/>
      <c r="G48" s="276"/>
      <c r="H48" s="279"/>
      <c r="I48" s="293"/>
      <c r="J48" s="293"/>
      <c r="K48" s="294"/>
      <c r="L48" s="294"/>
      <c r="M48" s="294"/>
      <c r="N48" s="185"/>
      <c r="O48" s="185"/>
      <c r="P48" s="185"/>
      <c r="Q48" s="280"/>
    </row>
    <row r="49" spans="1:17" s="150" customFormat="1" ht="34.5" customHeight="1" x14ac:dyDescent="0.25">
      <c r="A49" s="283"/>
      <c r="B49" s="284"/>
      <c r="C49" s="284"/>
      <c r="D49" s="282"/>
      <c r="E49" s="282"/>
      <c r="F49" s="148"/>
      <c r="G49" s="274"/>
      <c r="H49" s="277" t="str">
        <f>IF(G49&lt;&gt;"",VLOOKUP(G49,'1.3 - Problemas'!$B$8:$L$19,2),"")</f>
        <v/>
      </c>
      <c r="I49" s="293"/>
      <c r="J49" s="293"/>
      <c r="K49" s="294"/>
      <c r="L49" s="294"/>
      <c r="M49" s="294" t="s">
        <v>4553</v>
      </c>
      <c r="N49" s="185" t="s">
        <v>4554</v>
      </c>
      <c r="O49" s="185" t="s">
        <v>4557</v>
      </c>
      <c r="P49" s="185" t="s">
        <v>4555</v>
      </c>
      <c r="Q49" s="280"/>
    </row>
    <row r="50" spans="1:17" s="150" customFormat="1" ht="34.5" customHeight="1" x14ac:dyDescent="0.25">
      <c r="A50" s="283"/>
      <c r="B50" s="284"/>
      <c r="C50" s="284"/>
      <c r="D50" s="282"/>
      <c r="E50" s="282"/>
      <c r="F50" s="148"/>
      <c r="G50" s="275"/>
      <c r="H50" s="278"/>
      <c r="I50" s="293"/>
      <c r="J50" s="293"/>
      <c r="K50" s="294"/>
      <c r="L50" s="294"/>
      <c r="M50" s="294"/>
      <c r="N50" s="185" t="s">
        <v>4556</v>
      </c>
      <c r="O50" s="191" t="s">
        <v>4744</v>
      </c>
      <c r="P50" s="191" t="s">
        <v>4745</v>
      </c>
      <c r="Q50" s="280"/>
    </row>
    <row r="51" spans="1:17" s="150" customFormat="1" ht="34.5" customHeight="1" x14ac:dyDescent="0.25">
      <c r="A51" s="283"/>
      <c r="B51" s="284"/>
      <c r="C51" s="284"/>
      <c r="D51" s="282"/>
      <c r="E51" s="282"/>
      <c r="F51" s="148"/>
      <c r="G51" s="276"/>
      <c r="H51" s="279"/>
      <c r="I51" s="293"/>
      <c r="J51" s="293"/>
      <c r="K51" s="294"/>
      <c r="L51" s="294"/>
      <c r="M51" s="294"/>
      <c r="N51" s="185"/>
      <c r="O51" s="185"/>
      <c r="P51" s="185"/>
      <c r="Q51" s="280"/>
    </row>
    <row r="52" spans="1:17" s="150" customFormat="1" ht="34.5" customHeight="1" x14ac:dyDescent="0.25">
      <c r="A52" s="283">
        <v>6</v>
      </c>
      <c r="B52" s="284" t="str">
        <f>IF(VLOOKUP($R$1*100+$A52,ações_2013_14!$A$2:$I$1651,1)=$R$1*100+$A52,VLOOKUP($R$1*100+$A52,ações_2013_14!$A$2:$I$1651,6),"")</f>
        <v>4. Relação Escola - Famílias - Comunidade e Parcerias</v>
      </c>
      <c r="C52" s="284" t="str">
        <f>IF(VLOOKUP($R$1*100+$A52,ações_2013_14!$A$2:$I$1651,1)=$R$1*100+$A52,VLOOKUP($R$1*100+$A52,ações_2013_14!$A$2:$I$1651,7),"")</f>
        <v>Amiga Biblioteca</v>
      </c>
      <c r="D52" s="282" t="str">
        <f>IF(VLOOKUP($R$1*100+$A52,ações_2013_14!$A$2:$I$1651,1)=$R$1*100+$A52,VLOOKUP($R$1*100+$A52,ações_2013_14!$A$2:$I$1651,8),"")</f>
        <v>Pretende-se dinamizar as bibliotecas escolares da EB1 de Fonte Coberta e da EB 2.3 de Souselo, através da promoção dos hábitos de leitura, de concursos da área das Línguas, da realização de atividades de promoção dos livros e da leitura, e do acompanhamen</v>
      </c>
      <c r="E52" s="282" t="str">
        <f>IF(VLOOKUP($R$1*100+$A52,ações_2013_14!$A$2:$I$1651,1)=$R$1*100+$A52,VLOOKUP($R$1*100+$A52,ações_2013_14!$A$2:$I$1651,9),"")</f>
        <v>Comunidade escolar</v>
      </c>
      <c r="F52" s="148"/>
      <c r="G52" s="274">
        <v>1</v>
      </c>
      <c r="H52" s="277" t="str">
        <f>IF(G52&lt;&gt;"",VLOOKUP(G52,'1.3 -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52" s="293" t="s">
        <v>4560</v>
      </c>
      <c r="J52" s="293" t="s">
        <v>1774</v>
      </c>
      <c r="K52" s="294" t="s">
        <v>4561</v>
      </c>
      <c r="L52" s="294" t="s">
        <v>582</v>
      </c>
      <c r="M52" s="294" t="s">
        <v>4562</v>
      </c>
      <c r="N52" s="185" t="s">
        <v>4563</v>
      </c>
      <c r="O52" s="185" t="s">
        <v>4569</v>
      </c>
      <c r="P52" s="191" t="s">
        <v>4746</v>
      </c>
      <c r="Q52" s="280" t="s">
        <v>4655</v>
      </c>
    </row>
    <row r="53" spans="1:17" s="150" customFormat="1" ht="34.5" customHeight="1" x14ac:dyDescent="0.25">
      <c r="A53" s="283"/>
      <c r="B53" s="284"/>
      <c r="C53" s="284"/>
      <c r="D53" s="282"/>
      <c r="E53" s="282"/>
      <c r="F53" s="148"/>
      <c r="G53" s="275"/>
      <c r="H53" s="278"/>
      <c r="I53" s="293"/>
      <c r="J53" s="293"/>
      <c r="K53" s="294"/>
      <c r="L53" s="294"/>
      <c r="M53" s="294"/>
      <c r="N53" s="185" t="s">
        <v>4564</v>
      </c>
      <c r="O53" s="191" t="s">
        <v>4708</v>
      </c>
      <c r="P53" s="191" t="s">
        <v>4747</v>
      </c>
      <c r="Q53" s="280"/>
    </row>
    <row r="54" spans="1:17" s="150" customFormat="1" ht="34.5" customHeight="1" x14ac:dyDescent="0.25">
      <c r="A54" s="283"/>
      <c r="B54" s="284"/>
      <c r="C54" s="284"/>
      <c r="D54" s="282"/>
      <c r="E54" s="282"/>
      <c r="F54" s="148"/>
      <c r="G54" s="276"/>
      <c r="H54" s="279"/>
      <c r="I54" s="293"/>
      <c r="J54" s="293"/>
      <c r="K54" s="294"/>
      <c r="L54" s="294"/>
      <c r="M54" s="294"/>
      <c r="N54" s="185"/>
      <c r="O54" s="185"/>
      <c r="P54" s="185"/>
      <c r="Q54" s="280"/>
    </row>
    <row r="55" spans="1:17" s="150" customFormat="1" ht="34.5" customHeight="1" x14ac:dyDescent="0.25">
      <c r="A55" s="283"/>
      <c r="B55" s="284"/>
      <c r="C55" s="284"/>
      <c r="D55" s="282"/>
      <c r="E55" s="282"/>
      <c r="F55" s="148"/>
      <c r="G55" s="274">
        <v>5</v>
      </c>
      <c r="H55" s="277" t="str">
        <f>IF(G55&lt;&gt;"",VLOOKUP(G55,'1.3 - Problemas'!$B$8:$L$19,2),"")</f>
        <v>Dificuldades na articulação interciclos, nomeadamente na transição do 2º para o 3º ciclo.</v>
      </c>
      <c r="I55" s="293"/>
      <c r="J55" s="293"/>
      <c r="K55" s="294"/>
      <c r="L55" s="294"/>
      <c r="M55" s="294" t="s">
        <v>4565</v>
      </c>
      <c r="N55" s="185" t="s">
        <v>4566</v>
      </c>
      <c r="O55" s="191" t="s">
        <v>4748</v>
      </c>
      <c r="P55" s="191" t="s">
        <v>4749</v>
      </c>
      <c r="Q55" s="280"/>
    </row>
    <row r="56" spans="1:17" s="150" customFormat="1" ht="34.5" customHeight="1" x14ac:dyDescent="0.25">
      <c r="A56" s="283"/>
      <c r="B56" s="284"/>
      <c r="C56" s="284"/>
      <c r="D56" s="282"/>
      <c r="E56" s="282"/>
      <c r="F56" s="148"/>
      <c r="G56" s="275"/>
      <c r="H56" s="278"/>
      <c r="I56" s="293"/>
      <c r="J56" s="293"/>
      <c r="K56" s="294"/>
      <c r="L56" s="294"/>
      <c r="M56" s="294"/>
      <c r="N56" s="185"/>
      <c r="O56" s="185"/>
      <c r="P56" s="185"/>
      <c r="Q56" s="280"/>
    </row>
    <row r="57" spans="1:17" s="150" customFormat="1" ht="34.5" customHeight="1" x14ac:dyDescent="0.25">
      <c r="A57" s="283"/>
      <c r="B57" s="284"/>
      <c r="C57" s="284"/>
      <c r="D57" s="282"/>
      <c r="E57" s="282"/>
      <c r="F57" s="148"/>
      <c r="G57" s="276"/>
      <c r="H57" s="279"/>
      <c r="I57" s="293"/>
      <c r="J57" s="293"/>
      <c r="K57" s="294"/>
      <c r="L57" s="294"/>
      <c r="M57" s="294"/>
      <c r="N57" s="185"/>
      <c r="O57" s="185"/>
      <c r="P57" s="185"/>
      <c r="Q57" s="280"/>
    </row>
    <row r="58" spans="1:17" s="150" customFormat="1" ht="34.5" customHeight="1" x14ac:dyDescent="0.25">
      <c r="A58" s="283"/>
      <c r="B58" s="284"/>
      <c r="C58" s="284"/>
      <c r="D58" s="282"/>
      <c r="E58" s="282"/>
      <c r="F58" s="148"/>
      <c r="G58" s="274">
        <v>9</v>
      </c>
      <c r="H58" s="277" t="str">
        <f>IF(G58&lt;&gt;"",VLOOKUP(G58,'1.3 - Problemas'!$B$8:$L$19,2),"")</f>
        <v>Fraca participação dos pais e encarregados de educação</v>
      </c>
      <c r="I58" s="293"/>
      <c r="J58" s="293"/>
      <c r="K58" s="294"/>
      <c r="L58" s="294"/>
      <c r="M58" s="294" t="s">
        <v>4567</v>
      </c>
      <c r="N58" s="185" t="s">
        <v>4568</v>
      </c>
      <c r="O58" s="191" t="s">
        <v>4750</v>
      </c>
      <c r="P58" s="191" t="s">
        <v>4751</v>
      </c>
      <c r="Q58" s="280"/>
    </row>
    <row r="59" spans="1:17" s="150" customFormat="1" ht="34.5" customHeight="1" x14ac:dyDescent="0.25">
      <c r="A59" s="283"/>
      <c r="B59" s="284"/>
      <c r="C59" s="284"/>
      <c r="D59" s="282"/>
      <c r="E59" s="282"/>
      <c r="F59" s="148"/>
      <c r="G59" s="275"/>
      <c r="H59" s="278"/>
      <c r="I59" s="293"/>
      <c r="J59" s="293"/>
      <c r="K59" s="294"/>
      <c r="L59" s="294"/>
      <c r="M59" s="294"/>
      <c r="N59" s="185"/>
      <c r="O59" s="185"/>
      <c r="P59" s="185"/>
      <c r="Q59" s="280"/>
    </row>
    <row r="60" spans="1:17" s="150" customFormat="1" ht="34.5" customHeight="1" x14ac:dyDescent="0.25">
      <c r="A60" s="283"/>
      <c r="B60" s="284"/>
      <c r="C60" s="284"/>
      <c r="D60" s="282"/>
      <c r="E60" s="282"/>
      <c r="F60" s="148"/>
      <c r="G60" s="276"/>
      <c r="H60" s="279"/>
      <c r="I60" s="293"/>
      <c r="J60" s="293"/>
      <c r="K60" s="294"/>
      <c r="L60" s="294"/>
      <c r="M60" s="294"/>
      <c r="N60" s="185"/>
      <c r="O60" s="185"/>
      <c r="P60" s="185"/>
      <c r="Q60" s="280"/>
    </row>
    <row r="61" spans="1:17" s="150" customFormat="1" ht="34.5" customHeight="1" x14ac:dyDescent="0.25">
      <c r="A61" s="283">
        <v>7</v>
      </c>
      <c r="B61" s="284" t="str">
        <f>IF(VLOOKUP($R$1*100+$A61,ações_2013_14!$A$2:$I$1651,1)=$R$1*100+$A61,VLOOKUP($R$1*100+$A61,ações_2013_14!$A$2:$I$1651,6),"")</f>
        <v>3. Gestão e organização</v>
      </c>
      <c r="C61" s="284" t="str">
        <f>IF(VLOOKUP($R$1*100+$A61,ações_2013_14!$A$2:$I$1651,1)=$R$1*100+$A61,VLOOKUP($R$1*100+$A61,ações_2013_14!$A$2:$I$1651,7),"")</f>
        <v>Articularis</v>
      </c>
      <c r="D61" s="282" t="str">
        <f>IF(VLOOKUP($R$1*100+$A61,ações_2013_14!$A$2:$I$1651,1)=$R$1*100+$A61,VLOOKUP($R$1*100+$A61,ações_2013_14!$A$2:$I$1651,8),"")</f>
        <v>Esta atividade visa reforçar os mecanismos de articulação curricular existentes no Agrupamento. Para tal serão mantidos os grupos de trabalho interciclos já existentes e que  pretendemaprofundar o trabalho já realizado, nomeadamente: 1.  Identificação das</v>
      </c>
      <c r="E61" s="282" t="str">
        <f>IF(VLOOKUP($R$1*100+$A61,ações_2013_14!$A$2:$I$1651,1)=$R$1*100+$A61,VLOOKUP($R$1*100+$A61,ações_2013_14!$A$2:$I$1651,9),"")</f>
        <v xml:space="preserve">Docentes do agrupamento; Alunos do 1º, 2º e 3º ciclo; </v>
      </c>
      <c r="F61" s="148"/>
      <c r="G61" s="274">
        <v>1</v>
      </c>
      <c r="H61" s="277" t="str">
        <f>IF(G61&lt;&gt;"",VLOOKUP(G61,'1.3 -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61" s="293" t="s">
        <v>187</v>
      </c>
      <c r="J61" s="297" t="s">
        <v>1776</v>
      </c>
      <c r="K61" s="294" t="s">
        <v>4570</v>
      </c>
      <c r="L61" s="294" t="s">
        <v>1778</v>
      </c>
      <c r="M61" s="294" t="s">
        <v>4571</v>
      </c>
      <c r="N61" s="185" t="s">
        <v>4572</v>
      </c>
      <c r="O61" s="186">
        <v>4.2999999999999997E-2</v>
      </c>
      <c r="P61" s="191" t="s">
        <v>4752</v>
      </c>
      <c r="Q61" s="280" t="s">
        <v>4656</v>
      </c>
    </row>
    <row r="62" spans="1:17" s="150" customFormat="1" ht="34.5" customHeight="1" x14ac:dyDescent="0.25">
      <c r="A62" s="283"/>
      <c r="B62" s="284"/>
      <c r="C62" s="284"/>
      <c r="D62" s="282"/>
      <c r="E62" s="282"/>
      <c r="F62" s="148"/>
      <c r="G62" s="275"/>
      <c r="H62" s="278"/>
      <c r="I62" s="293"/>
      <c r="J62" s="298"/>
      <c r="K62" s="294"/>
      <c r="L62" s="294"/>
      <c r="M62" s="294"/>
      <c r="N62" s="185" t="s">
        <v>4573</v>
      </c>
      <c r="O62" s="191" t="s">
        <v>4753</v>
      </c>
      <c r="P62" s="191" t="s">
        <v>4754</v>
      </c>
      <c r="Q62" s="280"/>
    </row>
    <row r="63" spans="1:17" s="150" customFormat="1" ht="34.5" customHeight="1" x14ac:dyDescent="0.25">
      <c r="A63" s="283"/>
      <c r="B63" s="284"/>
      <c r="C63" s="284"/>
      <c r="D63" s="282"/>
      <c r="E63" s="282"/>
      <c r="F63" s="148"/>
      <c r="G63" s="276"/>
      <c r="H63" s="279"/>
      <c r="I63" s="293"/>
      <c r="J63" s="298"/>
      <c r="K63" s="294"/>
      <c r="L63" s="294"/>
      <c r="M63" s="294"/>
      <c r="N63" s="185"/>
      <c r="O63" s="185"/>
      <c r="P63" s="185"/>
      <c r="Q63" s="280"/>
    </row>
    <row r="64" spans="1:17" s="150" customFormat="1" ht="34.5" customHeight="1" x14ac:dyDescent="0.25">
      <c r="A64" s="283"/>
      <c r="B64" s="284"/>
      <c r="C64" s="284"/>
      <c r="D64" s="282"/>
      <c r="E64" s="282"/>
      <c r="F64" s="148"/>
      <c r="G64" s="274">
        <v>4</v>
      </c>
      <c r="H64" s="277" t="str">
        <f>IF(G64&lt;&gt;"",VLOOKUP(G64,'1.3 - Problemas'!$B$8:$L$19,2),"")</f>
        <v>Debilidade dos mecanismos de supervisão / partilha pedagógica, como meio para o desenvolvimento profissional e melhoria das práticas dos docentes.</v>
      </c>
      <c r="I64" s="293"/>
      <c r="J64" s="298"/>
      <c r="K64" s="294"/>
      <c r="L64" s="294"/>
      <c r="M64" s="294" t="s">
        <v>4574</v>
      </c>
      <c r="N64" s="185" t="s">
        <v>4575</v>
      </c>
      <c r="O64" s="185" t="s">
        <v>4582</v>
      </c>
      <c r="P64" s="185" t="s">
        <v>4576</v>
      </c>
      <c r="Q64" s="280"/>
    </row>
    <row r="65" spans="1:17" s="150" customFormat="1" ht="34.5" customHeight="1" x14ac:dyDescent="0.25">
      <c r="A65" s="283"/>
      <c r="B65" s="284"/>
      <c r="C65" s="284"/>
      <c r="D65" s="282"/>
      <c r="E65" s="282"/>
      <c r="F65" s="148"/>
      <c r="G65" s="275"/>
      <c r="H65" s="278"/>
      <c r="I65" s="293"/>
      <c r="J65" s="298"/>
      <c r="K65" s="294"/>
      <c r="L65" s="294"/>
      <c r="M65" s="294"/>
      <c r="N65" s="185" t="s">
        <v>4575</v>
      </c>
      <c r="O65" s="185" t="s">
        <v>4583</v>
      </c>
      <c r="P65" s="185" t="s">
        <v>4577</v>
      </c>
      <c r="Q65" s="280"/>
    </row>
    <row r="66" spans="1:17" s="150" customFormat="1" ht="34.5" customHeight="1" x14ac:dyDescent="0.25">
      <c r="A66" s="283"/>
      <c r="B66" s="284"/>
      <c r="C66" s="284"/>
      <c r="D66" s="282"/>
      <c r="E66" s="282"/>
      <c r="F66" s="148"/>
      <c r="G66" s="276"/>
      <c r="H66" s="279"/>
      <c r="I66" s="293"/>
      <c r="J66" s="298"/>
      <c r="K66" s="294"/>
      <c r="L66" s="294"/>
      <c r="M66" s="294"/>
      <c r="N66" s="191" t="s">
        <v>4755</v>
      </c>
      <c r="O66" s="191" t="s">
        <v>4578</v>
      </c>
      <c r="P66" s="191" t="s">
        <v>4579</v>
      </c>
      <c r="Q66" s="280"/>
    </row>
    <row r="67" spans="1:17" s="150" customFormat="1" ht="34.5" customHeight="1" x14ac:dyDescent="0.25">
      <c r="A67" s="283"/>
      <c r="B67" s="284"/>
      <c r="C67" s="284"/>
      <c r="D67" s="282"/>
      <c r="E67" s="282"/>
      <c r="F67" s="148"/>
      <c r="G67" s="274">
        <v>5</v>
      </c>
      <c r="H67" s="277" t="str">
        <f>IF(G67&lt;&gt;"",VLOOKUP(G67,'1.3 - Problemas'!$B$8:$L$19,2),"")</f>
        <v>Dificuldades na articulação interciclos, nomeadamente na transição do 2º para o 3º ciclo.</v>
      </c>
      <c r="I67" s="293"/>
      <c r="J67" s="298"/>
      <c r="K67" s="294"/>
      <c r="L67" s="294"/>
      <c r="M67" s="294" t="s">
        <v>4580</v>
      </c>
      <c r="N67" s="185" t="s">
        <v>4581</v>
      </c>
      <c r="O67" s="195">
        <v>0.35</v>
      </c>
      <c r="P67" s="191" t="s">
        <v>4757</v>
      </c>
      <c r="Q67" s="280"/>
    </row>
    <row r="68" spans="1:17" s="150" customFormat="1" ht="34.5" customHeight="1" x14ac:dyDescent="0.25">
      <c r="A68" s="283"/>
      <c r="B68" s="284"/>
      <c r="C68" s="284"/>
      <c r="D68" s="282"/>
      <c r="E68" s="282"/>
      <c r="F68" s="148"/>
      <c r="G68" s="275"/>
      <c r="H68" s="278"/>
      <c r="I68" s="293"/>
      <c r="J68" s="298"/>
      <c r="K68" s="294"/>
      <c r="L68" s="294"/>
      <c r="M68" s="294"/>
      <c r="N68" s="191" t="s">
        <v>4758</v>
      </c>
      <c r="O68" s="185">
        <v>2</v>
      </c>
      <c r="P68" s="191" t="s">
        <v>4756</v>
      </c>
      <c r="Q68" s="280"/>
    </row>
    <row r="69" spans="1:17" s="150" customFormat="1" ht="34.5" customHeight="1" x14ac:dyDescent="0.25">
      <c r="A69" s="283"/>
      <c r="B69" s="284"/>
      <c r="C69" s="284"/>
      <c r="D69" s="282"/>
      <c r="E69" s="282"/>
      <c r="F69" s="148"/>
      <c r="G69" s="276"/>
      <c r="H69" s="279"/>
      <c r="I69" s="293"/>
      <c r="J69" s="299"/>
      <c r="K69" s="294"/>
      <c r="L69" s="294"/>
      <c r="M69" s="294"/>
      <c r="N69" s="191" t="s">
        <v>4759</v>
      </c>
      <c r="O69" s="191" t="s">
        <v>4708</v>
      </c>
      <c r="P69" s="185">
        <v>10</v>
      </c>
      <c r="Q69" s="280"/>
    </row>
    <row r="70" spans="1:17" s="150" customFormat="1" ht="34.5" customHeight="1" x14ac:dyDescent="0.25">
      <c r="A70" s="283">
        <v>8</v>
      </c>
      <c r="B70" s="284" t="str">
        <f>IF(VLOOKUP($R$1*100+$A70,ações_2013_14!$A$2:$I$1651,1)=$R$1*100+$A70,VLOOKUP($R$1*100+$A70,ações_2013_14!$A$2:$I$1651,6),"")</f>
        <v>1. Apoio à melhoria das aprendizagens</v>
      </c>
      <c r="C70" s="284" t="str">
        <f>IF(VLOOKUP($R$1*100+$A70,ações_2013_14!$A$2:$I$1651,1)=$R$1*100+$A70,VLOOKUP($R$1*100+$A70,ações_2013_14!$A$2:$I$1651,7),"")</f>
        <v>Laboratório de Inglês</v>
      </c>
      <c r="D70" s="282" t="str">
        <f>IF(VLOOKUP($R$1*100+$A70,ações_2013_14!$A$2:$I$1651,1)=$R$1*100+$A70,VLOOKUP($R$1*100+$A70,ações_2013_14!$A$2:$I$1651,8),"")</f>
        <v>Tendo como referentes os resultados escolares à disciplina de Inglês, que se agravam ao longo dos ciclos, uma vez que os alunos não apresentam, no final de ciclo, o perfil desejado. A atividade tem como objetivo central diversificar a experiência educativ</v>
      </c>
      <c r="E70" s="282" t="str">
        <f>IF(VLOOKUP($R$1*100+$A70,ações_2013_14!$A$2:$I$1651,1)=$R$1*100+$A70,VLOOKUP($R$1*100+$A70,ações_2013_14!$A$2:$I$1651,9),"")</f>
        <v>Alunos do 2º e 3º ciclo</v>
      </c>
      <c r="F70" s="148"/>
      <c r="G70" s="274">
        <v>7</v>
      </c>
      <c r="H70" s="277" t="str">
        <f>IF(G70&lt;&gt;"",VLOOKUP(G70,'1.3 - Problemas'!$B$8:$L$19,2),"")</f>
        <v xml:space="preserve">Menor qualidade constatada das aprendizagens na disciplina  de inglês de que os resultados na avaliação interna da mesma são sinal </v>
      </c>
      <c r="I70" s="293" t="s">
        <v>191</v>
      </c>
      <c r="J70" s="293" t="s">
        <v>1779</v>
      </c>
      <c r="K70" s="294" t="s">
        <v>4584</v>
      </c>
      <c r="L70" s="294" t="s">
        <v>1766</v>
      </c>
      <c r="M70" s="294" t="s">
        <v>4585</v>
      </c>
      <c r="N70" s="185" t="s">
        <v>4586</v>
      </c>
      <c r="O70" s="191" t="s">
        <v>4657</v>
      </c>
      <c r="P70" s="191" t="s">
        <v>4658</v>
      </c>
      <c r="Q70" s="280" t="s">
        <v>4661</v>
      </c>
    </row>
    <row r="71" spans="1:17" s="150" customFormat="1" ht="34.5" customHeight="1" x14ac:dyDescent="0.25">
      <c r="A71" s="283"/>
      <c r="B71" s="284"/>
      <c r="C71" s="284"/>
      <c r="D71" s="282"/>
      <c r="E71" s="282"/>
      <c r="F71" s="148"/>
      <c r="G71" s="275"/>
      <c r="H71" s="278"/>
      <c r="I71" s="293"/>
      <c r="J71" s="293"/>
      <c r="K71" s="294"/>
      <c r="L71" s="294"/>
      <c r="M71" s="294"/>
      <c r="N71" s="185" t="s">
        <v>4524</v>
      </c>
      <c r="O71" s="185" t="s">
        <v>4534</v>
      </c>
      <c r="P71" s="185" t="s">
        <v>4659</v>
      </c>
      <c r="Q71" s="280"/>
    </row>
    <row r="72" spans="1:17" s="150" customFormat="1" ht="34.5" customHeight="1" x14ac:dyDescent="0.25">
      <c r="A72" s="283"/>
      <c r="B72" s="284"/>
      <c r="C72" s="284"/>
      <c r="D72" s="282"/>
      <c r="E72" s="282"/>
      <c r="F72" s="148"/>
      <c r="G72" s="276"/>
      <c r="H72" s="279"/>
      <c r="I72" s="293"/>
      <c r="J72" s="293"/>
      <c r="K72" s="294"/>
      <c r="L72" s="294"/>
      <c r="M72" s="294"/>
      <c r="N72" s="185"/>
      <c r="O72" s="185"/>
      <c r="P72" s="185"/>
      <c r="Q72" s="280"/>
    </row>
    <row r="73" spans="1:17" s="150" customFormat="1" ht="34.5" customHeight="1" x14ac:dyDescent="0.25">
      <c r="A73" s="283"/>
      <c r="B73" s="284"/>
      <c r="C73" s="284"/>
      <c r="D73" s="282"/>
      <c r="E73" s="282"/>
      <c r="F73" s="148"/>
      <c r="G73" s="274"/>
      <c r="H73" s="277" t="str">
        <f>IF(G73&lt;&gt;"",VLOOKUP(G73,'1.3 - Problemas'!$B$8:$L$19,2),"")</f>
        <v/>
      </c>
      <c r="I73" s="293"/>
      <c r="J73" s="293"/>
      <c r="K73" s="294"/>
      <c r="L73" s="294"/>
      <c r="M73" s="294" t="s">
        <v>4587</v>
      </c>
      <c r="N73" s="185" t="s">
        <v>4588</v>
      </c>
      <c r="O73" s="185" t="s">
        <v>4589</v>
      </c>
      <c r="P73" s="185" t="s">
        <v>4660</v>
      </c>
      <c r="Q73" s="280"/>
    </row>
    <row r="74" spans="1:17" s="150" customFormat="1" ht="34.5" customHeight="1" x14ac:dyDescent="0.25">
      <c r="A74" s="283"/>
      <c r="B74" s="284"/>
      <c r="C74" s="284"/>
      <c r="D74" s="282"/>
      <c r="E74" s="282"/>
      <c r="F74" s="148"/>
      <c r="G74" s="275"/>
      <c r="H74" s="278"/>
      <c r="I74" s="293"/>
      <c r="J74" s="293"/>
      <c r="K74" s="294"/>
      <c r="L74" s="294"/>
      <c r="M74" s="294"/>
      <c r="N74" s="185"/>
      <c r="O74" s="185"/>
      <c r="P74" s="185"/>
      <c r="Q74" s="280"/>
    </row>
    <row r="75" spans="1:17" s="150" customFormat="1" ht="34.5" customHeight="1" x14ac:dyDescent="0.25">
      <c r="A75" s="283"/>
      <c r="B75" s="284"/>
      <c r="C75" s="284"/>
      <c r="D75" s="282"/>
      <c r="E75" s="282"/>
      <c r="F75" s="148"/>
      <c r="G75" s="276"/>
      <c r="H75" s="279"/>
      <c r="I75" s="293"/>
      <c r="J75" s="293"/>
      <c r="K75" s="294"/>
      <c r="L75" s="294"/>
      <c r="M75" s="294"/>
      <c r="N75" s="185"/>
      <c r="O75" s="185"/>
      <c r="P75" s="185"/>
      <c r="Q75" s="280"/>
    </row>
    <row r="76" spans="1:17" s="150" customFormat="1" ht="34.5" customHeight="1" x14ac:dyDescent="0.25">
      <c r="A76" s="283"/>
      <c r="B76" s="284"/>
      <c r="C76" s="284"/>
      <c r="D76" s="282"/>
      <c r="E76" s="282"/>
      <c r="F76" s="148"/>
      <c r="G76" s="274"/>
      <c r="H76" s="277" t="str">
        <f>IF(G76&lt;&gt;"",VLOOKUP(G76,'1.3 - Problemas'!$B$8:$L$19,2),"")</f>
        <v/>
      </c>
      <c r="I76" s="293"/>
      <c r="J76" s="293"/>
      <c r="K76" s="294"/>
      <c r="L76" s="294"/>
      <c r="M76" s="294"/>
      <c r="N76" s="185"/>
      <c r="O76" s="185"/>
      <c r="P76" s="185"/>
      <c r="Q76" s="280"/>
    </row>
    <row r="77" spans="1:17" s="150" customFormat="1" ht="34.5" customHeight="1" x14ac:dyDescent="0.25">
      <c r="A77" s="283"/>
      <c r="B77" s="284"/>
      <c r="C77" s="284"/>
      <c r="D77" s="282"/>
      <c r="E77" s="282"/>
      <c r="F77" s="148"/>
      <c r="G77" s="275"/>
      <c r="H77" s="278"/>
      <c r="I77" s="293"/>
      <c r="J77" s="293"/>
      <c r="K77" s="294"/>
      <c r="L77" s="294"/>
      <c r="M77" s="294"/>
      <c r="N77" s="185"/>
      <c r="O77" s="185"/>
      <c r="P77" s="185"/>
      <c r="Q77" s="280"/>
    </row>
    <row r="78" spans="1:17" s="150" customFormat="1" ht="34.5" customHeight="1" x14ac:dyDescent="0.25">
      <c r="A78" s="283"/>
      <c r="B78" s="284"/>
      <c r="C78" s="284"/>
      <c r="D78" s="282"/>
      <c r="E78" s="282"/>
      <c r="F78" s="148"/>
      <c r="G78" s="276"/>
      <c r="H78" s="279"/>
      <c r="I78" s="293"/>
      <c r="J78" s="293"/>
      <c r="K78" s="294"/>
      <c r="L78" s="294"/>
      <c r="M78" s="294"/>
      <c r="N78" s="185"/>
      <c r="O78" s="185"/>
      <c r="P78" s="185"/>
      <c r="Q78" s="280"/>
    </row>
    <row r="79" spans="1:17" s="150" customFormat="1" ht="34.5" customHeight="1" x14ac:dyDescent="0.25">
      <c r="A79" s="283">
        <v>9</v>
      </c>
      <c r="B79" s="284" t="str">
        <f>IF(VLOOKUP($R$1*100+$A79,ações_2013_14!$A$2:$I$1651,1)=$R$1*100+$A79,VLOOKUP($R$1*100+$A79,ações_2013_14!$A$2:$I$1651,6),"")</f>
        <v>1. Apoio à melhoria das aprendizagens</v>
      </c>
      <c r="C79" s="284" t="str">
        <f>IF(VLOOKUP($R$1*100+$A79,ações_2013_14!$A$2:$I$1651,1)=$R$1*100+$A79,VLOOKUP($R$1*100+$A79,ações_2013_14!$A$2:$I$1651,7),"")</f>
        <v>Histórias para crescer</v>
      </c>
      <c r="D79" s="282" t="str">
        <f>IF(VLOOKUP($R$1*100+$A79,ações_2013_14!$A$2:$I$1651,1)=$R$1*100+$A79,VLOOKUP($R$1*100+$A79,ações_2013_14!$A$2:$I$1651,8),"")</f>
        <v xml:space="preserve">
Continuidade do projeto transversal "Histórias para crescer", que visa melhorar as competências dos alunos  no uso da língua materna e a promoção de valores de cidadania.
Genericamente serão selecionados diversos contos que serão trabalhados pelos docent</v>
      </c>
      <c r="E79" s="282" t="str">
        <f>IF(VLOOKUP($R$1*100+$A79,ações_2013_14!$A$2:$I$1651,1)=$R$1*100+$A79,VLOOKUP($R$1*100+$A79,ações_2013_14!$A$2:$I$1651,9),"")</f>
        <v>Docentes do agrupamento; Alunos do 1º, 2º e 3º ciclo; Encarregados de educação</v>
      </c>
      <c r="F79" s="148"/>
      <c r="G79" s="274">
        <v>1</v>
      </c>
      <c r="H79" s="277" t="str">
        <f>IF(G79&lt;&gt;"",VLOOKUP(G79,'1.3 -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79" s="293" t="s">
        <v>191</v>
      </c>
      <c r="J79" s="293" t="s">
        <v>1781</v>
      </c>
      <c r="K79" s="294" t="s">
        <v>4590</v>
      </c>
      <c r="L79" s="294" t="s">
        <v>1783</v>
      </c>
      <c r="M79" s="294" t="s">
        <v>4591</v>
      </c>
      <c r="N79" s="185" t="s">
        <v>4592</v>
      </c>
      <c r="O79" s="185" t="s">
        <v>4630</v>
      </c>
      <c r="P79" s="185" t="s">
        <v>4593</v>
      </c>
      <c r="Q79" s="280" t="s">
        <v>4656</v>
      </c>
    </row>
    <row r="80" spans="1:17" s="150" customFormat="1" ht="34.5" customHeight="1" x14ac:dyDescent="0.25">
      <c r="A80" s="283"/>
      <c r="B80" s="284"/>
      <c r="C80" s="284"/>
      <c r="D80" s="282"/>
      <c r="E80" s="282"/>
      <c r="F80" s="148"/>
      <c r="G80" s="275"/>
      <c r="H80" s="278"/>
      <c r="I80" s="293"/>
      <c r="J80" s="293"/>
      <c r="K80" s="294"/>
      <c r="L80" s="294"/>
      <c r="M80" s="294"/>
      <c r="N80" s="185" t="s">
        <v>4629</v>
      </c>
      <c r="O80" s="191" t="s">
        <v>4760</v>
      </c>
      <c r="P80" s="195">
        <v>0.61</v>
      </c>
      <c r="Q80" s="280"/>
    </row>
    <row r="81" spans="1:17" s="150" customFormat="1" ht="34.5" customHeight="1" x14ac:dyDescent="0.25">
      <c r="A81" s="283"/>
      <c r="B81" s="284"/>
      <c r="C81" s="284"/>
      <c r="D81" s="282"/>
      <c r="E81" s="282"/>
      <c r="F81" s="148"/>
      <c r="G81" s="276"/>
      <c r="H81" s="279"/>
      <c r="I81" s="293"/>
      <c r="J81" s="293"/>
      <c r="K81" s="294"/>
      <c r="L81" s="294"/>
      <c r="M81" s="294"/>
      <c r="N81" s="185"/>
      <c r="O81" s="185"/>
      <c r="P81" s="185"/>
      <c r="Q81" s="280"/>
    </row>
    <row r="82" spans="1:17" s="150" customFormat="1" ht="34.5" customHeight="1" x14ac:dyDescent="0.25">
      <c r="A82" s="283"/>
      <c r="B82" s="284"/>
      <c r="C82" s="284"/>
      <c r="D82" s="282"/>
      <c r="E82" s="282"/>
      <c r="F82" s="148"/>
      <c r="G82" s="274">
        <v>9</v>
      </c>
      <c r="H82" s="277" t="str">
        <f>IF(G82&lt;&gt;"",VLOOKUP(G82,'1.3 - Problemas'!$B$8:$L$19,2),"")</f>
        <v>Fraca participação dos pais e encarregados de educação</v>
      </c>
      <c r="I82" s="293"/>
      <c r="J82" s="293"/>
      <c r="K82" s="294"/>
      <c r="L82" s="294"/>
      <c r="M82" s="294"/>
      <c r="N82" s="185"/>
      <c r="O82" s="185"/>
      <c r="P82" s="185"/>
      <c r="Q82" s="280"/>
    </row>
    <row r="83" spans="1:17" s="150" customFormat="1" ht="34.5" customHeight="1" x14ac:dyDescent="0.25">
      <c r="A83" s="283"/>
      <c r="B83" s="284"/>
      <c r="C83" s="284"/>
      <c r="D83" s="282"/>
      <c r="E83" s="282"/>
      <c r="F83" s="148"/>
      <c r="G83" s="275"/>
      <c r="H83" s="278"/>
      <c r="I83" s="293"/>
      <c r="J83" s="293"/>
      <c r="K83" s="294"/>
      <c r="L83" s="294"/>
      <c r="M83" s="294"/>
      <c r="N83" s="185"/>
      <c r="O83" s="185"/>
      <c r="P83" s="185"/>
      <c r="Q83" s="280"/>
    </row>
    <row r="84" spans="1:17" s="150" customFormat="1" ht="34.5" customHeight="1" x14ac:dyDescent="0.25">
      <c r="A84" s="283"/>
      <c r="B84" s="284"/>
      <c r="C84" s="284"/>
      <c r="D84" s="282"/>
      <c r="E84" s="282"/>
      <c r="F84" s="148"/>
      <c r="G84" s="276"/>
      <c r="H84" s="279"/>
      <c r="I84" s="293"/>
      <c r="J84" s="293"/>
      <c r="K84" s="294"/>
      <c r="L84" s="294"/>
      <c r="M84" s="294"/>
      <c r="N84" s="185"/>
      <c r="O84" s="185"/>
      <c r="P84" s="185"/>
      <c r="Q84" s="280"/>
    </row>
    <row r="85" spans="1:17" s="150" customFormat="1" ht="34.5" customHeight="1" x14ac:dyDescent="0.25">
      <c r="A85" s="283"/>
      <c r="B85" s="284"/>
      <c r="C85" s="284"/>
      <c r="D85" s="282"/>
      <c r="E85" s="282"/>
      <c r="F85" s="148"/>
      <c r="G85" s="274"/>
      <c r="H85" s="277" t="str">
        <f>IF(G85&lt;&gt;"",VLOOKUP(G85,'1.3 - Problemas'!$B$8:$L$19,2),"")</f>
        <v/>
      </c>
      <c r="I85" s="293"/>
      <c r="J85" s="293"/>
      <c r="K85" s="294"/>
      <c r="L85" s="294"/>
      <c r="M85" s="294"/>
      <c r="N85" s="185"/>
      <c r="O85" s="185"/>
      <c r="P85" s="185"/>
      <c r="Q85" s="280"/>
    </row>
    <row r="86" spans="1:17" s="150" customFormat="1" ht="34.5" customHeight="1" x14ac:dyDescent="0.25">
      <c r="A86" s="283"/>
      <c r="B86" s="284"/>
      <c r="C86" s="284"/>
      <c r="D86" s="282"/>
      <c r="E86" s="282"/>
      <c r="F86" s="148"/>
      <c r="G86" s="275"/>
      <c r="H86" s="278"/>
      <c r="I86" s="293"/>
      <c r="J86" s="293"/>
      <c r="K86" s="294"/>
      <c r="L86" s="294"/>
      <c r="M86" s="294"/>
      <c r="N86" s="185"/>
      <c r="O86" s="185"/>
      <c r="P86" s="185"/>
      <c r="Q86" s="280"/>
    </row>
    <row r="87" spans="1:17" s="150" customFormat="1" ht="34.5" customHeight="1" x14ac:dyDescent="0.25">
      <c r="A87" s="283"/>
      <c r="B87" s="284"/>
      <c r="C87" s="284"/>
      <c r="D87" s="282"/>
      <c r="E87" s="282"/>
      <c r="F87" s="148"/>
      <c r="G87" s="276"/>
      <c r="H87" s="279"/>
      <c r="I87" s="293"/>
      <c r="J87" s="293"/>
      <c r="K87" s="294"/>
      <c r="L87" s="294"/>
      <c r="M87" s="294"/>
      <c r="N87" s="185"/>
      <c r="O87" s="185"/>
      <c r="P87" s="185"/>
      <c r="Q87" s="280"/>
    </row>
    <row r="88" spans="1:17" s="150" customFormat="1" ht="34.5" customHeight="1" x14ac:dyDescent="0.25">
      <c r="A88" s="283">
        <v>10</v>
      </c>
      <c r="B88" s="284" t="str">
        <f>IF(VLOOKUP($R$1*100+$A88,ações_2013_14!$A$2:$I$1651,1)=$R$1*100+$A88,VLOOKUP($R$1*100+$A88,ações_2013_14!$A$2:$I$1651,6),"")</f>
        <v>2. Prevenção do abandono, absentismo e indisciplina</v>
      </c>
      <c r="C88" s="284" t="str">
        <f>IF(VLOOKUP($R$1*100+$A88,ações_2013_14!$A$2:$I$1651,1)=$R$1*100+$A88,VLOOKUP($R$1*100+$A88,ações_2013_14!$A$2:$I$1651,7),"")</f>
        <v>ESTRELA POLAR</v>
      </c>
      <c r="D88" s="282" t="str">
        <f>IF(VLOOKUP($R$1*100+$A88,ações_2013_14!$A$2:$I$1651,1)=$R$1*100+$A88,VLOOKUP($R$1*100+$A88,ações_2013_14!$A$2:$I$1651,8),"")</f>
        <v>Criação de uma equipa multidisciplinar com os diversos agentes da comunidade.
Atuação da equipa multidisciplinar no despiste, encaminhamento e intervenção sistémica das famílias e alunos em risco, nas diversas áreas.
Esta ação integra também o Gabinete de</v>
      </c>
      <c r="E88" s="282" t="str">
        <f>IF(VLOOKUP($R$1*100+$A88,ações_2013_14!$A$2:$I$1651,1)=$R$1*100+$A88,VLOOKUP($R$1*100+$A88,ações_2013_14!$A$2:$I$1651,9),"")</f>
        <v>Comunidade educativa</v>
      </c>
      <c r="F88" s="148"/>
      <c r="G88" s="274">
        <v>2</v>
      </c>
      <c r="H88" s="277" t="str">
        <f>IF(G88&lt;&gt;"",VLOOKUP(G88,'1.3 - Problemas'!$B$8:$L$19,2),"")</f>
        <v>A fraca consolidação de um imperativo ético e atitudinal, ao nível dos alunos do 3º ciclo, que condiciona os seus processos de aprendizagem.</v>
      </c>
      <c r="I88" s="293" t="s">
        <v>207</v>
      </c>
      <c r="J88" s="293" t="s">
        <v>1784</v>
      </c>
      <c r="K88" s="294" t="s">
        <v>4594</v>
      </c>
      <c r="L88" s="294" t="s">
        <v>269</v>
      </c>
      <c r="M88" s="294" t="s">
        <v>4595</v>
      </c>
      <c r="N88" s="185" t="s">
        <v>4596</v>
      </c>
      <c r="O88" s="185" t="s">
        <v>4631</v>
      </c>
      <c r="P88" s="193" t="s">
        <v>4761</v>
      </c>
      <c r="Q88" s="280" t="s">
        <v>4662</v>
      </c>
    </row>
    <row r="89" spans="1:17" s="150" customFormat="1" ht="34.5" customHeight="1" x14ac:dyDescent="0.25">
      <c r="A89" s="283"/>
      <c r="B89" s="284"/>
      <c r="C89" s="284"/>
      <c r="D89" s="282"/>
      <c r="E89" s="282"/>
      <c r="F89" s="148"/>
      <c r="G89" s="275"/>
      <c r="H89" s="278"/>
      <c r="I89" s="293"/>
      <c r="J89" s="293"/>
      <c r="K89" s="294"/>
      <c r="L89" s="294"/>
      <c r="M89" s="294"/>
      <c r="N89" s="185"/>
      <c r="O89" s="185"/>
      <c r="P89" s="185"/>
      <c r="Q89" s="280"/>
    </row>
    <row r="90" spans="1:17" s="150" customFormat="1" ht="34.5" customHeight="1" x14ac:dyDescent="0.25">
      <c r="A90" s="283"/>
      <c r="B90" s="284"/>
      <c r="C90" s="284"/>
      <c r="D90" s="282"/>
      <c r="E90" s="282"/>
      <c r="F90" s="148"/>
      <c r="G90" s="276"/>
      <c r="H90" s="279"/>
      <c r="I90" s="293"/>
      <c r="J90" s="293"/>
      <c r="K90" s="294"/>
      <c r="L90" s="294"/>
      <c r="M90" s="294"/>
      <c r="N90" s="185"/>
      <c r="O90" s="185"/>
      <c r="P90" s="185"/>
      <c r="Q90" s="280"/>
    </row>
    <row r="91" spans="1:17" s="150" customFormat="1" ht="34.5" customHeight="1" x14ac:dyDescent="0.25">
      <c r="A91" s="283"/>
      <c r="B91" s="284"/>
      <c r="C91" s="284"/>
      <c r="D91" s="282"/>
      <c r="E91" s="282"/>
      <c r="F91" s="148"/>
      <c r="G91" s="274">
        <v>9</v>
      </c>
      <c r="H91" s="277" t="str">
        <f>IF(G91&lt;&gt;"",VLOOKUP(G91,'1.3 - Problemas'!$B$8:$L$19,2),"")</f>
        <v>Fraca participação dos pais e encarregados de educação</v>
      </c>
      <c r="I91" s="293"/>
      <c r="J91" s="293"/>
      <c r="K91" s="294"/>
      <c r="L91" s="294"/>
      <c r="M91" s="294" t="s">
        <v>4597</v>
      </c>
      <c r="N91" s="185" t="s">
        <v>4598</v>
      </c>
      <c r="O91" s="185" t="s">
        <v>4599</v>
      </c>
      <c r="P91" s="185" t="s">
        <v>4600</v>
      </c>
      <c r="Q91" s="280"/>
    </row>
    <row r="92" spans="1:17" s="150" customFormat="1" ht="34.5" customHeight="1" x14ac:dyDescent="0.25">
      <c r="A92" s="283"/>
      <c r="B92" s="284"/>
      <c r="C92" s="284"/>
      <c r="D92" s="282"/>
      <c r="E92" s="282"/>
      <c r="F92" s="148"/>
      <c r="G92" s="275"/>
      <c r="H92" s="278"/>
      <c r="I92" s="293"/>
      <c r="J92" s="293"/>
      <c r="K92" s="294"/>
      <c r="L92" s="294"/>
      <c r="M92" s="294"/>
      <c r="N92" s="185"/>
      <c r="O92" s="185"/>
      <c r="P92" s="185"/>
      <c r="Q92" s="280"/>
    </row>
    <row r="93" spans="1:17" s="150" customFormat="1" ht="34.5" customHeight="1" x14ac:dyDescent="0.25">
      <c r="A93" s="283"/>
      <c r="B93" s="284"/>
      <c r="C93" s="284"/>
      <c r="D93" s="282"/>
      <c r="E93" s="282"/>
      <c r="F93" s="148"/>
      <c r="G93" s="276"/>
      <c r="H93" s="279"/>
      <c r="I93" s="293"/>
      <c r="J93" s="293"/>
      <c r="K93" s="294"/>
      <c r="L93" s="294"/>
      <c r="M93" s="294"/>
      <c r="N93" s="185"/>
      <c r="O93" s="185"/>
      <c r="P93" s="185"/>
      <c r="Q93" s="280"/>
    </row>
    <row r="94" spans="1:17" s="150" customFormat="1" ht="34.5" customHeight="1" x14ac:dyDescent="0.25">
      <c r="A94" s="283"/>
      <c r="B94" s="284"/>
      <c r="C94" s="284"/>
      <c r="D94" s="282"/>
      <c r="E94" s="282"/>
      <c r="F94" s="148"/>
      <c r="G94" s="274">
        <v>10</v>
      </c>
      <c r="H94" s="277" t="str">
        <f>IF(G94&lt;&gt;"",VLOOKUP(G94,'1.3 - Problemas'!$B$8:$L$19,2),"")</f>
        <v>Dificuldades na criação de uma "cultura de escola" orientada para a qualidade do sucesso escolar</v>
      </c>
      <c r="I94" s="293"/>
      <c r="J94" s="293"/>
      <c r="K94" s="294"/>
      <c r="L94" s="294"/>
      <c r="M94" s="294" t="s">
        <v>4601</v>
      </c>
      <c r="N94" s="185" t="s">
        <v>4598</v>
      </c>
      <c r="O94" s="185" t="s">
        <v>4599</v>
      </c>
      <c r="P94" s="185" t="s">
        <v>4600</v>
      </c>
      <c r="Q94" s="280"/>
    </row>
    <row r="95" spans="1:17" s="150" customFormat="1" ht="34.5" customHeight="1" x14ac:dyDescent="0.25">
      <c r="A95" s="283"/>
      <c r="B95" s="284"/>
      <c r="C95" s="284"/>
      <c r="D95" s="282"/>
      <c r="E95" s="282"/>
      <c r="F95" s="148"/>
      <c r="G95" s="275"/>
      <c r="H95" s="278"/>
      <c r="I95" s="293"/>
      <c r="J95" s="293"/>
      <c r="K95" s="294"/>
      <c r="L95" s="294"/>
      <c r="M95" s="294"/>
      <c r="N95" s="185" t="s">
        <v>4602</v>
      </c>
      <c r="O95" s="193" t="s">
        <v>4764</v>
      </c>
      <c r="P95" s="185" t="s">
        <v>4603</v>
      </c>
      <c r="Q95" s="280"/>
    </row>
    <row r="96" spans="1:17" s="150" customFormat="1" ht="34.5" customHeight="1" x14ac:dyDescent="0.25">
      <c r="A96" s="283"/>
      <c r="B96" s="284"/>
      <c r="C96" s="284"/>
      <c r="D96" s="282"/>
      <c r="E96" s="282"/>
      <c r="F96" s="148"/>
      <c r="G96" s="276"/>
      <c r="H96" s="279"/>
      <c r="I96" s="293"/>
      <c r="J96" s="293"/>
      <c r="K96" s="294"/>
      <c r="L96" s="294"/>
      <c r="M96" s="294"/>
      <c r="N96" s="185" t="s">
        <v>4604</v>
      </c>
      <c r="O96" s="186">
        <v>1.2500000000000001E-2</v>
      </c>
      <c r="P96" s="193" t="s">
        <v>4762</v>
      </c>
      <c r="Q96" s="280"/>
    </row>
    <row r="97" spans="1:17" s="150" customFormat="1" ht="34.5" customHeight="1" x14ac:dyDescent="0.25">
      <c r="A97" s="283">
        <v>11</v>
      </c>
      <c r="B97" s="284" t="str">
        <f>IF(VLOOKUP($R$1*100+$A97,ações_2013_14!$A$2:$I$1651,1)=$R$1*100+$A97,VLOOKUP($R$1*100+$A97,ações_2013_14!$A$2:$I$1651,6),"")</f>
        <v>2. Prevenção do abandono, absentismo e indisciplina</v>
      </c>
      <c r="C97" s="284" t="str">
        <f>IF(VLOOKUP($R$1*100+$A97,ações_2013_14!$A$2:$I$1651,1)=$R$1*100+$A97,VLOOKUP($R$1*100+$A97,ações_2013_14!$A$2:$I$1651,7),"")</f>
        <v>RUMO</v>
      </c>
      <c r="D97" s="282" t="str">
        <f>IF(VLOOKUP($R$1*100+$A97,ações_2013_14!$A$2:$I$1651,1)=$R$1*100+$A97,VLOOKUP($R$1*100+$A97,ações_2013_14!$A$2:$I$1651,8),"")</f>
        <v>Este projeto visa auxiliar e acompanhar os alunos que se encontram em situações que podem colocar em causa o seu sucesso escolar devido às suas baixas competências sociais e pessoais. A atividade prevê o acompanhamento personalizado do aluno por um docent</v>
      </c>
      <c r="E97" s="282" t="str">
        <f>IF(VLOOKUP($R$1*100+$A97,ações_2013_14!$A$2:$I$1651,1)=$R$1*100+$A97,VLOOKUP($R$1*100+$A97,ações_2013_14!$A$2:$I$1651,9),"")</f>
        <v>Alunos do 1º, 2º e 3º ciclo</v>
      </c>
      <c r="F97" s="148"/>
      <c r="G97" s="274">
        <v>2</v>
      </c>
      <c r="H97" s="277" t="str">
        <f>IF(G97&lt;&gt;"",VLOOKUP(G97,'1.3 - Problemas'!$B$8:$L$19,2),"")</f>
        <v>A fraca consolidação de um imperativo ético e atitudinal, ao nível dos alunos do 3º ciclo, que condiciona os seus processos de aprendizagem.</v>
      </c>
      <c r="I97" s="293" t="s">
        <v>207</v>
      </c>
      <c r="J97" s="293" t="s">
        <v>1786</v>
      </c>
      <c r="K97" s="294" t="s">
        <v>4605</v>
      </c>
      <c r="L97" s="294" t="s">
        <v>1582</v>
      </c>
      <c r="M97" s="294" t="s">
        <v>4606</v>
      </c>
      <c r="N97" s="185" t="s">
        <v>4607</v>
      </c>
      <c r="O97" s="185" t="s">
        <v>4632</v>
      </c>
      <c r="P97" s="185" t="s">
        <v>4608</v>
      </c>
      <c r="Q97" s="280" t="s">
        <v>4663</v>
      </c>
    </row>
    <row r="98" spans="1:17" s="150" customFormat="1" ht="34.5" customHeight="1" x14ac:dyDescent="0.25">
      <c r="A98" s="283"/>
      <c r="B98" s="284"/>
      <c r="C98" s="284"/>
      <c r="D98" s="282"/>
      <c r="E98" s="282"/>
      <c r="F98" s="148"/>
      <c r="G98" s="275"/>
      <c r="H98" s="278"/>
      <c r="I98" s="293"/>
      <c r="J98" s="293"/>
      <c r="K98" s="294"/>
      <c r="L98" s="294"/>
      <c r="M98" s="294"/>
      <c r="N98" s="185" t="s">
        <v>4609</v>
      </c>
      <c r="O98" s="185">
        <v>0</v>
      </c>
      <c r="P98" s="185">
        <v>0</v>
      </c>
      <c r="Q98" s="280"/>
    </row>
    <row r="99" spans="1:17" s="150" customFormat="1" ht="34.5" customHeight="1" x14ac:dyDescent="0.25">
      <c r="A99" s="283"/>
      <c r="B99" s="284"/>
      <c r="C99" s="284"/>
      <c r="D99" s="282"/>
      <c r="E99" s="282"/>
      <c r="F99" s="148"/>
      <c r="G99" s="276"/>
      <c r="H99" s="279"/>
      <c r="I99" s="293"/>
      <c r="J99" s="293"/>
      <c r="K99" s="294"/>
      <c r="L99" s="294"/>
      <c r="M99" s="294"/>
      <c r="N99" s="185" t="s">
        <v>4610</v>
      </c>
      <c r="O99" s="185" t="s">
        <v>4633</v>
      </c>
      <c r="P99" s="193" t="s">
        <v>4763</v>
      </c>
      <c r="Q99" s="280"/>
    </row>
    <row r="100" spans="1:17" s="150" customFormat="1" ht="34.5" customHeight="1" x14ac:dyDescent="0.25">
      <c r="A100" s="283"/>
      <c r="B100" s="284"/>
      <c r="C100" s="284"/>
      <c r="D100" s="282"/>
      <c r="E100" s="282"/>
      <c r="F100" s="148"/>
      <c r="G100" s="274">
        <v>10</v>
      </c>
      <c r="H100" s="277" t="str">
        <f>IF(G100&lt;&gt;"",VLOOKUP(G100,'1.3 - Problemas'!$B$8:$L$19,2),"")</f>
        <v>Dificuldades na criação de uma "cultura de escola" orientada para a qualidade do sucesso escolar</v>
      </c>
      <c r="I100" s="293"/>
      <c r="J100" s="293"/>
      <c r="K100" s="294"/>
      <c r="L100" s="294"/>
      <c r="M100" s="294"/>
      <c r="N100" s="187"/>
      <c r="O100" s="185"/>
      <c r="P100" s="185"/>
      <c r="Q100" s="280"/>
    </row>
    <row r="101" spans="1:17" s="150" customFormat="1" ht="34.5" customHeight="1" x14ac:dyDescent="0.25">
      <c r="A101" s="283"/>
      <c r="B101" s="284"/>
      <c r="C101" s="284"/>
      <c r="D101" s="282"/>
      <c r="E101" s="282"/>
      <c r="F101" s="148"/>
      <c r="G101" s="275"/>
      <c r="H101" s="278"/>
      <c r="I101" s="293"/>
      <c r="J101" s="293"/>
      <c r="K101" s="294"/>
      <c r="L101" s="294"/>
      <c r="M101" s="294"/>
      <c r="N101" s="185"/>
      <c r="O101" s="185"/>
      <c r="P101" s="185"/>
      <c r="Q101" s="280"/>
    </row>
    <row r="102" spans="1:17" s="150" customFormat="1" ht="34.5" customHeight="1" x14ac:dyDescent="0.25">
      <c r="A102" s="283"/>
      <c r="B102" s="284"/>
      <c r="C102" s="284"/>
      <c r="D102" s="282"/>
      <c r="E102" s="282"/>
      <c r="F102" s="148"/>
      <c r="G102" s="276"/>
      <c r="H102" s="279"/>
      <c r="I102" s="293"/>
      <c r="J102" s="293"/>
      <c r="K102" s="294"/>
      <c r="L102" s="294"/>
      <c r="M102" s="294"/>
      <c r="N102" s="185"/>
      <c r="O102" s="185"/>
      <c r="P102" s="185"/>
      <c r="Q102" s="280"/>
    </row>
    <row r="103" spans="1:17" s="150" customFormat="1" ht="34.5" customHeight="1" x14ac:dyDescent="0.25">
      <c r="A103" s="283"/>
      <c r="B103" s="284"/>
      <c r="C103" s="284"/>
      <c r="D103" s="282"/>
      <c r="E103" s="282"/>
      <c r="F103" s="148"/>
      <c r="G103" s="274"/>
      <c r="H103" s="277" t="str">
        <f>IF(G103&lt;&gt;"",VLOOKUP(G103,'1.3 - Problemas'!$B$8:$L$19,2),"")</f>
        <v/>
      </c>
      <c r="I103" s="293"/>
      <c r="J103" s="293"/>
      <c r="K103" s="294"/>
      <c r="L103" s="294"/>
      <c r="M103" s="294"/>
      <c r="N103" s="185"/>
      <c r="O103" s="185"/>
      <c r="P103" s="185"/>
      <c r="Q103" s="280"/>
    </row>
    <row r="104" spans="1:17" s="150" customFormat="1" ht="34.5" customHeight="1" x14ac:dyDescent="0.25">
      <c r="A104" s="283"/>
      <c r="B104" s="284"/>
      <c r="C104" s="284"/>
      <c r="D104" s="282"/>
      <c r="E104" s="282"/>
      <c r="F104" s="148"/>
      <c r="G104" s="275"/>
      <c r="H104" s="278"/>
      <c r="I104" s="293"/>
      <c r="J104" s="293"/>
      <c r="K104" s="294"/>
      <c r="L104" s="294"/>
      <c r="M104" s="294"/>
      <c r="N104" s="185"/>
      <c r="O104" s="185"/>
      <c r="P104" s="185"/>
      <c r="Q104" s="280"/>
    </row>
    <row r="105" spans="1:17" s="150" customFormat="1" ht="34.5" customHeight="1" x14ac:dyDescent="0.25">
      <c r="A105" s="283"/>
      <c r="B105" s="284"/>
      <c r="C105" s="284"/>
      <c r="D105" s="282"/>
      <c r="E105" s="282"/>
      <c r="F105" s="148"/>
      <c r="G105" s="276"/>
      <c r="H105" s="279"/>
      <c r="I105" s="293"/>
      <c r="J105" s="293"/>
      <c r="K105" s="294"/>
      <c r="L105" s="294"/>
      <c r="M105" s="294"/>
      <c r="N105" s="185"/>
      <c r="O105" s="185"/>
      <c r="P105" s="185"/>
      <c r="Q105" s="280"/>
    </row>
    <row r="106" spans="1:17" s="150" customFormat="1" ht="34.5" customHeight="1" x14ac:dyDescent="0.25">
      <c r="A106" s="283">
        <v>12</v>
      </c>
      <c r="B106" s="284" t="str">
        <f>IF(VLOOKUP($R$1*100+$A106,ações_2013_14!$A$2:$I$1651,1)=$R$1*100+$A106,VLOOKUP($R$1*100+$A106,ações_2013_14!$A$2:$I$1651,6),"")</f>
        <v>4. Relação Escola - Famílias - Comunidade e Parcerias</v>
      </c>
      <c r="C106" s="284" t="str">
        <f>IF(VLOOKUP($R$1*100+$A106,ações_2013_14!$A$2:$I$1651,1)=$R$1*100+$A106,VLOOKUP($R$1*100+$A106,ações_2013_14!$A$2:$I$1651,7),"")</f>
        <v>MAOS</v>
      </c>
      <c r="D106" s="282" t="str">
        <f>IF(VLOOKUP($R$1*100+$A106,ações_2013_14!$A$2:$I$1651,1)=$R$1*100+$A106,VLOOKUP($R$1*100+$A106,ações_2013_14!$A$2:$I$1651,8),"")</f>
        <v xml:space="preserve">O Clube das MAOS, Malta Assistente Operacional da Saúde, é uma extensão da atividade do Projeto de Educação para a Saúde, PES, direcionado essencialmente de e para alunos e encarregados de educação.
Neste âmbito, serão desenvolvidas atividades discutidas </v>
      </c>
      <c r="E106" s="282" t="str">
        <f>IF(VLOOKUP($R$1*100+$A106,ações_2013_14!$A$2:$I$1651,1)=$R$1*100+$A106,VLOOKUP($R$1*100+$A106,ações_2013_14!$A$2:$I$1651,9),"")</f>
        <v>Alunos do 1º, 2º e 3º ciclo; encarregados de educação</v>
      </c>
      <c r="F106" s="148"/>
      <c r="G106" s="274">
        <v>1</v>
      </c>
      <c r="H106" s="277" t="str">
        <f>IF(G106&lt;&gt;"",VLOOKUP(G106,'1.3 - Problemas'!$B$8:$L$19,2),"")</f>
        <v xml:space="preserve">Domínio insuficiente do português como código de comunicação oral e escrita, como forma de expressão literária e científica. 
O agrupamento definiu o português como pilar essencial na aprendizagem de todas as disciplinas. Subsistem problemas na articulação entre os vários departamentos, bem como na perceção dos alunos da transversalidade do português.
</v>
      </c>
      <c r="I106" s="281" t="s">
        <v>191</v>
      </c>
      <c r="J106" s="281" t="s">
        <v>4783</v>
      </c>
      <c r="K106" s="292" t="s">
        <v>4705</v>
      </c>
      <c r="L106" s="290" t="s">
        <v>1766</v>
      </c>
      <c r="M106" s="290" t="s">
        <v>4669</v>
      </c>
      <c r="N106" s="196" t="s">
        <v>4670</v>
      </c>
      <c r="O106" s="197">
        <v>0.21</v>
      </c>
      <c r="P106" s="190" t="s">
        <v>4765</v>
      </c>
      <c r="Q106" s="280" t="s">
        <v>4706</v>
      </c>
    </row>
    <row r="107" spans="1:17" s="150" customFormat="1" ht="34.5" customHeight="1" x14ac:dyDescent="0.25">
      <c r="A107" s="283"/>
      <c r="B107" s="284"/>
      <c r="C107" s="284"/>
      <c r="D107" s="282"/>
      <c r="E107" s="282"/>
      <c r="F107" s="148"/>
      <c r="G107" s="275"/>
      <c r="H107" s="278"/>
      <c r="I107" s="281"/>
      <c r="J107" s="281"/>
      <c r="K107" s="292"/>
      <c r="L107" s="290"/>
      <c r="M107" s="290"/>
      <c r="N107" s="196" t="s">
        <v>4672</v>
      </c>
      <c r="O107" s="197">
        <v>0.36</v>
      </c>
      <c r="P107" s="190" t="s">
        <v>4766</v>
      </c>
      <c r="Q107" s="280"/>
    </row>
    <row r="108" spans="1:17" s="150" customFormat="1" ht="34.5" customHeight="1" x14ac:dyDescent="0.25">
      <c r="A108" s="283"/>
      <c r="B108" s="284"/>
      <c r="C108" s="284"/>
      <c r="D108" s="282"/>
      <c r="E108" s="282"/>
      <c r="F108" s="148"/>
      <c r="G108" s="276"/>
      <c r="H108" s="279"/>
      <c r="I108" s="281"/>
      <c r="J108" s="281"/>
      <c r="K108" s="292"/>
      <c r="L108" s="290"/>
      <c r="M108" s="290"/>
      <c r="N108" s="196" t="s">
        <v>4671</v>
      </c>
      <c r="O108" s="197">
        <v>0.37</v>
      </c>
      <c r="P108" s="190" t="s">
        <v>4766</v>
      </c>
      <c r="Q108" s="280"/>
    </row>
    <row r="109" spans="1:17" s="150" customFormat="1" ht="34.5" customHeight="1" x14ac:dyDescent="0.25">
      <c r="A109" s="283"/>
      <c r="B109" s="284"/>
      <c r="C109" s="284"/>
      <c r="D109" s="282"/>
      <c r="E109" s="282"/>
      <c r="F109" s="148"/>
      <c r="G109" s="274"/>
      <c r="H109" s="277" t="str">
        <f>IF(G109&lt;&gt;"",VLOOKUP(G109,'1.3 - Problemas'!$B$8:$L$19,2),"")</f>
        <v/>
      </c>
      <c r="I109" s="281"/>
      <c r="J109" s="281"/>
      <c r="K109" s="292"/>
      <c r="L109" s="290"/>
      <c r="M109" s="290" t="s">
        <v>4673</v>
      </c>
      <c r="N109" s="189" t="s">
        <v>4674</v>
      </c>
      <c r="O109" s="197">
        <v>0.34</v>
      </c>
      <c r="P109" s="190" t="s">
        <v>4767</v>
      </c>
      <c r="Q109" s="280"/>
    </row>
    <row r="110" spans="1:17" s="150" customFormat="1" ht="34.5" customHeight="1" x14ac:dyDescent="0.25">
      <c r="A110" s="283"/>
      <c r="B110" s="284"/>
      <c r="C110" s="284"/>
      <c r="D110" s="282"/>
      <c r="E110" s="282"/>
      <c r="F110" s="148"/>
      <c r="G110" s="275"/>
      <c r="H110" s="278"/>
      <c r="I110" s="281"/>
      <c r="J110" s="281"/>
      <c r="K110" s="292"/>
      <c r="L110" s="290"/>
      <c r="M110" s="290"/>
      <c r="N110" s="189" t="s">
        <v>4675</v>
      </c>
      <c r="O110" s="197">
        <v>0.4</v>
      </c>
      <c r="P110" s="190" t="s">
        <v>4766</v>
      </c>
      <c r="Q110" s="280"/>
    </row>
    <row r="111" spans="1:17" s="150" customFormat="1" ht="34.5" customHeight="1" x14ac:dyDescent="0.25">
      <c r="A111" s="283"/>
      <c r="B111" s="284"/>
      <c r="C111" s="284"/>
      <c r="D111" s="282"/>
      <c r="E111" s="282"/>
      <c r="F111" s="148"/>
      <c r="G111" s="276"/>
      <c r="H111" s="279"/>
      <c r="I111" s="281"/>
      <c r="J111" s="281"/>
      <c r="K111" s="292"/>
      <c r="L111" s="290"/>
      <c r="M111" s="290"/>
      <c r="N111" s="189"/>
      <c r="O111" s="189"/>
      <c r="P111" s="189"/>
      <c r="Q111" s="280"/>
    </row>
    <row r="112" spans="1:17" s="150" customFormat="1" ht="34.5" customHeight="1" x14ac:dyDescent="0.25">
      <c r="A112" s="283"/>
      <c r="B112" s="284"/>
      <c r="C112" s="284"/>
      <c r="D112" s="282"/>
      <c r="E112" s="282"/>
      <c r="F112" s="148"/>
      <c r="G112" s="274"/>
      <c r="H112" s="277" t="str">
        <f>IF(G112&lt;&gt;"",VLOOKUP(G112,'1.3 - Problemas'!$B$8:$L$19,2),"")</f>
        <v/>
      </c>
      <c r="I112" s="281"/>
      <c r="J112" s="281"/>
      <c r="K112" s="292"/>
      <c r="L112" s="290"/>
      <c r="M112" s="290" t="s">
        <v>4676</v>
      </c>
      <c r="N112" s="196" t="s">
        <v>4677</v>
      </c>
      <c r="O112" s="197">
        <v>0.44</v>
      </c>
      <c r="P112" s="194" t="s">
        <v>4768</v>
      </c>
      <c r="Q112" s="280"/>
    </row>
    <row r="113" spans="1:17" s="150" customFormat="1" ht="34.5" customHeight="1" x14ac:dyDescent="0.25">
      <c r="A113" s="283"/>
      <c r="B113" s="284"/>
      <c r="C113" s="284"/>
      <c r="D113" s="282"/>
      <c r="E113" s="282"/>
      <c r="F113" s="148"/>
      <c r="G113" s="275"/>
      <c r="H113" s="278"/>
      <c r="I113" s="281"/>
      <c r="J113" s="281"/>
      <c r="K113" s="292"/>
      <c r="L113" s="290"/>
      <c r="M113" s="290"/>
      <c r="N113" s="189" t="s">
        <v>4678</v>
      </c>
      <c r="O113" s="198">
        <v>0.46350000000000002</v>
      </c>
      <c r="P113" s="194" t="s">
        <v>4769</v>
      </c>
      <c r="Q113" s="280"/>
    </row>
    <row r="114" spans="1:17" s="150" customFormat="1" ht="34.5" customHeight="1" x14ac:dyDescent="0.25">
      <c r="A114" s="283"/>
      <c r="B114" s="284"/>
      <c r="C114" s="284"/>
      <c r="D114" s="282"/>
      <c r="E114" s="282"/>
      <c r="F114" s="148"/>
      <c r="G114" s="276"/>
      <c r="H114" s="279"/>
      <c r="I114" s="281"/>
      <c r="J114" s="281"/>
      <c r="K114" s="292"/>
      <c r="L114" s="290"/>
      <c r="M114" s="290"/>
      <c r="N114" s="189"/>
      <c r="O114" s="189"/>
      <c r="P114" s="189"/>
      <c r="Q114" s="280"/>
    </row>
    <row r="115" spans="1:17" s="150" customFormat="1" ht="34.5" customHeight="1" x14ac:dyDescent="0.25">
      <c r="A115" s="283">
        <v>13</v>
      </c>
      <c r="B115" s="284" t="str">
        <f>IF(VLOOKUP($R$1*100+$A115,ações_2013_14!$A$2:$I$1651,1)=$R$1*100+$A115,VLOOKUP($R$1*100+$A115,ações_2013_14!$A$2:$I$1651,6),"")</f>
        <v>4. Relação Escola - Famílias - Comunidade e Parcerias</v>
      </c>
      <c r="C115" s="284" t="str">
        <f>IF(VLOOKUP($R$1*100+$A115,ações_2013_14!$A$2:$I$1651,1)=$R$1*100+$A115,VLOOKUP($R$1*100+$A115,ações_2013_14!$A$2:$I$1651,7),"")</f>
        <v>Tecn'arte EE</v>
      </c>
      <c r="D115" s="282" t="str">
        <f>IF(VLOOKUP($R$1*100+$A115,ações_2013_14!$A$2:$I$1651,1)=$R$1*100+$A115,VLOOKUP($R$1*100+$A115,ações_2013_14!$A$2:$I$1651,8),"")</f>
        <v>Criação de um espaço/oficina  para desenvolvimento artístico destinado  aos encarregados de educação, promovendo assim a sua identificação com a escola. As oficinas funcionarão semanalmente com 15 EE por sala. (esta ação deveria estar incluída num eixo "R</v>
      </c>
      <c r="E115" s="282" t="str">
        <f>IF(VLOOKUP($R$1*100+$A115,ações_2013_14!$A$2:$I$1651,1)=$R$1*100+$A115,VLOOKUP($R$1*100+$A115,ações_2013_14!$A$2:$I$1651,9),"")</f>
        <v>Encarregados de educação</v>
      </c>
      <c r="F115" s="148"/>
      <c r="G115" s="274">
        <v>9</v>
      </c>
      <c r="H115" s="277" t="str">
        <f>IF(G115&lt;&gt;"",VLOOKUP(G115,'1.3 - Problemas'!$B$8:$L$19,2),"")</f>
        <v>Fraca participação dos pais e encarregados de educação</v>
      </c>
      <c r="I115" s="293" t="s">
        <v>4560</v>
      </c>
      <c r="J115" s="293" t="s">
        <v>1791</v>
      </c>
      <c r="K115" s="294" t="s">
        <v>4611</v>
      </c>
      <c r="L115" s="294" t="s">
        <v>1793</v>
      </c>
      <c r="M115" s="294" t="s">
        <v>4612</v>
      </c>
      <c r="N115" s="185" t="s">
        <v>4613</v>
      </c>
      <c r="O115" s="193" t="s">
        <v>4770</v>
      </c>
      <c r="P115" s="193" t="s">
        <v>4771</v>
      </c>
      <c r="Q115" s="280" t="s">
        <v>4664</v>
      </c>
    </row>
    <row r="116" spans="1:17" s="150" customFormat="1" ht="34.5" customHeight="1" x14ac:dyDescent="0.25">
      <c r="A116" s="283"/>
      <c r="B116" s="284"/>
      <c r="C116" s="284"/>
      <c r="D116" s="282"/>
      <c r="E116" s="282"/>
      <c r="F116" s="148"/>
      <c r="G116" s="275"/>
      <c r="H116" s="278"/>
      <c r="I116" s="293"/>
      <c r="J116" s="293"/>
      <c r="K116" s="294"/>
      <c r="L116" s="294"/>
      <c r="M116" s="294"/>
      <c r="N116" s="185" t="s">
        <v>4614</v>
      </c>
      <c r="O116" s="185" t="s">
        <v>4615</v>
      </c>
      <c r="P116" s="185" t="s">
        <v>4616</v>
      </c>
      <c r="Q116" s="280"/>
    </row>
    <row r="117" spans="1:17" s="150" customFormat="1" ht="34.5" customHeight="1" x14ac:dyDescent="0.25">
      <c r="A117" s="283"/>
      <c r="B117" s="284"/>
      <c r="C117" s="284"/>
      <c r="D117" s="282"/>
      <c r="E117" s="282"/>
      <c r="F117" s="148"/>
      <c r="G117" s="276"/>
      <c r="H117" s="279"/>
      <c r="I117" s="293"/>
      <c r="J117" s="293"/>
      <c r="K117" s="294"/>
      <c r="L117" s="294"/>
      <c r="M117" s="294"/>
      <c r="N117" s="185"/>
      <c r="O117" s="185"/>
      <c r="P117" s="185"/>
      <c r="Q117" s="280"/>
    </row>
    <row r="118" spans="1:17" s="150" customFormat="1" ht="34.5" customHeight="1" x14ac:dyDescent="0.25">
      <c r="A118" s="283"/>
      <c r="B118" s="284"/>
      <c r="C118" s="284"/>
      <c r="D118" s="282"/>
      <c r="E118" s="282"/>
      <c r="F118" s="148"/>
      <c r="G118" s="274"/>
      <c r="H118" s="277" t="str">
        <f>IF(G118&lt;&gt;"",VLOOKUP(G118,'1.3 - Problemas'!$B$8:$L$19,2),"")</f>
        <v/>
      </c>
      <c r="I118" s="293"/>
      <c r="J118" s="293"/>
      <c r="K118" s="294"/>
      <c r="L118" s="294"/>
      <c r="M118" s="294"/>
      <c r="N118" s="185"/>
      <c r="O118" s="185"/>
      <c r="P118" s="185"/>
      <c r="Q118" s="280"/>
    </row>
    <row r="119" spans="1:17" s="150" customFormat="1" ht="34.5" customHeight="1" x14ac:dyDescent="0.25">
      <c r="A119" s="283"/>
      <c r="B119" s="284"/>
      <c r="C119" s="284"/>
      <c r="D119" s="282"/>
      <c r="E119" s="282"/>
      <c r="F119" s="148"/>
      <c r="G119" s="275"/>
      <c r="H119" s="278"/>
      <c r="I119" s="293"/>
      <c r="J119" s="293"/>
      <c r="K119" s="294"/>
      <c r="L119" s="294"/>
      <c r="M119" s="294"/>
      <c r="N119" s="185"/>
      <c r="O119" s="185"/>
      <c r="P119" s="185"/>
      <c r="Q119" s="280"/>
    </row>
    <row r="120" spans="1:17" s="150" customFormat="1" ht="34.5" customHeight="1" x14ac:dyDescent="0.25">
      <c r="A120" s="283"/>
      <c r="B120" s="284"/>
      <c r="C120" s="284"/>
      <c r="D120" s="282"/>
      <c r="E120" s="282"/>
      <c r="F120" s="148"/>
      <c r="G120" s="276"/>
      <c r="H120" s="279"/>
      <c r="I120" s="293"/>
      <c r="J120" s="293"/>
      <c r="K120" s="294"/>
      <c r="L120" s="294"/>
      <c r="M120" s="294"/>
      <c r="N120" s="185"/>
      <c r="O120" s="185"/>
      <c r="P120" s="185"/>
      <c r="Q120" s="280"/>
    </row>
    <row r="121" spans="1:17" s="150" customFormat="1" ht="34.5" customHeight="1" x14ac:dyDescent="0.25">
      <c r="A121" s="283"/>
      <c r="B121" s="284"/>
      <c r="C121" s="284"/>
      <c r="D121" s="282"/>
      <c r="E121" s="282"/>
      <c r="F121" s="148"/>
      <c r="G121" s="274"/>
      <c r="H121" s="277" t="str">
        <f>IF(G121&lt;&gt;"",VLOOKUP(G121,'1.3 - Problemas'!$B$8:$L$19,2),"")</f>
        <v/>
      </c>
      <c r="I121" s="293"/>
      <c r="J121" s="293"/>
      <c r="K121" s="294"/>
      <c r="L121" s="294"/>
      <c r="M121" s="294"/>
      <c r="N121" s="185"/>
      <c r="O121" s="185"/>
      <c r="P121" s="185"/>
      <c r="Q121" s="280"/>
    </row>
    <row r="122" spans="1:17" s="150" customFormat="1" ht="34.5" customHeight="1" x14ac:dyDescent="0.25">
      <c r="A122" s="283"/>
      <c r="B122" s="284"/>
      <c r="C122" s="284"/>
      <c r="D122" s="282"/>
      <c r="E122" s="282"/>
      <c r="F122" s="148"/>
      <c r="G122" s="275"/>
      <c r="H122" s="278"/>
      <c r="I122" s="293"/>
      <c r="J122" s="293"/>
      <c r="K122" s="294"/>
      <c r="L122" s="294"/>
      <c r="M122" s="294"/>
      <c r="N122" s="185"/>
      <c r="O122" s="185"/>
      <c r="P122" s="185"/>
      <c r="Q122" s="280"/>
    </row>
    <row r="123" spans="1:17" s="150" customFormat="1" ht="34.5" customHeight="1" x14ac:dyDescent="0.25">
      <c r="A123" s="283"/>
      <c r="B123" s="284"/>
      <c r="C123" s="284"/>
      <c r="D123" s="282"/>
      <c r="E123" s="282"/>
      <c r="F123" s="148"/>
      <c r="G123" s="276"/>
      <c r="H123" s="279"/>
      <c r="I123" s="293"/>
      <c r="J123" s="293"/>
      <c r="K123" s="294"/>
      <c r="L123" s="294"/>
      <c r="M123" s="294"/>
      <c r="N123" s="185"/>
      <c r="O123" s="185"/>
      <c r="P123" s="185"/>
      <c r="Q123" s="280"/>
    </row>
    <row r="124" spans="1:17" s="150" customFormat="1" ht="34.5" customHeight="1" x14ac:dyDescent="0.25">
      <c r="A124" s="283">
        <v>14</v>
      </c>
      <c r="B124" s="284" t="str">
        <f>IF(VLOOKUP($R$1*100+$A124,ações_2013_14!$A$2:$I$1651,1)=$R$1*100+$A124,VLOOKUP($R$1*100+$A124,ações_2013_14!$A$2:$I$1651,6),"")</f>
        <v>2. Prevenção do abandono, absentismo e indisciplina</v>
      </c>
      <c r="C124" s="284" t="str">
        <f>IF(VLOOKUP($R$1*100+$A124,ações_2013_14!$A$2:$I$1651,1)=$R$1*100+$A124,VLOOKUP($R$1*100+$A124,ações_2013_14!$A$2:$I$1651,7),"")</f>
        <v>Tecn'arte Alunos</v>
      </c>
      <c r="D124" s="282" t="str">
        <f>IF(VLOOKUP($R$1*100+$A124,ações_2013_14!$A$2:$I$1651,1)=$R$1*100+$A124,VLOOKUP($R$1*100+$A124,ações_2013_14!$A$2:$I$1651,8),"")</f>
        <v>Criação de oficinas de desenvolvimento artístico destinadas a alunos. Serão desenvolvidas atividades na área da música, artes visuais, arte dramática, fotografia.</v>
      </c>
      <c r="E124" s="282" t="str">
        <f>IF(VLOOKUP($R$1*100+$A124,ações_2013_14!$A$2:$I$1651,1)=$R$1*100+$A124,VLOOKUP($R$1*100+$A124,ações_2013_14!$A$2:$I$1651,9),"")</f>
        <v>Alunos do Agrupamento</v>
      </c>
      <c r="F124" s="148"/>
      <c r="G124" s="274">
        <v>2</v>
      </c>
      <c r="H124" s="277" t="str">
        <f>IF(G124&lt;&gt;"",VLOOKUP(G124,'1.3 - Problemas'!$B$8:$L$19,2),"")</f>
        <v>A fraca consolidação de um imperativo ético e atitudinal, ao nível dos alunos do 3º ciclo, que condiciona os seus processos de aprendizagem.</v>
      </c>
      <c r="I124" s="293" t="s">
        <v>207</v>
      </c>
      <c r="J124" s="293" t="s">
        <v>1794</v>
      </c>
      <c r="K124" s="294" t="s">
        <v>1795</v>
      </c>
      <c r="L124" s="294" t="s">
        <v>256</v>
      </c>
      <c r="M124" s="294" t="s">
        <v>4617</v>
      </c>
      <c r="N124" s="185" t="s">
        <v>4618</v>
      </c>
      <c r="O124" s="185">
        <v>57</v>
      </c>
      <c r="P124" s="193" t="s">
        <v>4772</v>
      </c>
      <c r="Q124" s="280" t="s">
        <v>4665</v>
      </c>
    </row>
    <row r="125" spans="1:17" s="150" customFormat="1" ht="34.5" customHeight="1" x14ac:dyDescent="0.25">
      <c r="A125" s="283"/>
      <c r="B125" s="284"/>
      <c r="C125" s="284"/>
      <c r="D125" s="282"/>
      <c r="E125" s="282"/>
      <c r="F125" s="148"/>
      <c r="G125" s="275"/>
      <c r="H125" s="278"/>
      <c r="I125" s="293"/>
      <c r="J125" s="293"/>
      <c r="K125" s="294"/>
      <c r="L125" s="294"/>
      <c r="M125" s="294"/>
      <c r="N125" s="185" t="s">
        <v>4619</v>
      </c>
      <c r="O125" s="185">
        <v>6</v>
      </c>
      <c r="P125" s="193" t="s">
        <v>4773</v>
      </c>
      <c r="Q125" s="280"/>
    </row>
    <row r="126" spans="1:17" s="150" customFormat="1" ht="34.5" customHeight="1" x14ac:dyDescent="0.25">
      <c r="A126" s="283"/>
      <c r="B126" s="284"/>
      <c r="C126" s="284"/>
      <c r="D126" s="282"/>
      <c r="E126" s="282"/>
      <c r="F126" s="148"/>
      <c r="G126" s="276"/>
      <c r="H126" s="279"/>
      <c r="I126" s="293"/>
      <c r="J126" s="293"/>
      <c r="K126" s="294"/>
      <c r="L126" s="294"/>
      <c r="M126" s="294"/>
      <c r="N126" s="185" t="s">
        <v>4620</v>
      </c>
      <c r="O126" s="185">
        <v>7</v>
      </c>
      <c r="P126" s="193" t="s">
        <v>4774</v>
      </c>
      <c r="Q126" s="280"/>
    </row>
    <row r="127" spans="1:17" s="150" customFormat="1" ht="34.5" customHeight="1" x14ac:dyDescent="0.25">
      <c r="A127" s="283"/>
      <c r="B127" s="284"/>
      <c r="C127" s="284"/>
      <c r="D127" s="282"/>
      <c r="E127" s="282"/>
      <c r="F127" s="148"/>
      <c r="G127" s="274">
        <v>10</v>
      </c>
      <c r="H127" s="277" t="str">
        <f>IF(G127&lt;&gt;"",VLOOKUP(G127,'1.3 - Problemas'!$B$8:$L$19,2),"")</f>
        <v>Dificuldades na criação de uma "cultura de escola" orientada para a qualidade do sucesso escolar</v>
      </c>
      <c r="I127" s="293"/>
      <c r="J127" s="293"/>
      <c r="K127" s="294"/>
      <c r="L127" s="294"/>
      <c r="M127" s="294"/>
      <c r="N127" s="185" t="s">
        <v>4636</v>
      </c>
      <c r="O127" s="185">
        <v>3</v>
      </c>
      <c r="P127" s="193" t="s">
        <v>4775</v>
      </c>
      <c r="Q127" s="280"/>
    </row>
    <row r="128" spans="1:17" s="150" customFormat="1" ht="34.5" customHeight="1" x14ac:dyDescent="0.25">
      <c r="A128" s="283"/>
      <c r="B128" s="284"/>
      <c r="C128" s="284"/>
      <c r="D128" s="282"/>
      <c r="E128" s="282"/>
      <c r="F128" s="148"/>
      <c r="G128" s="275"/>
      <c r="H128" s="278"/>
      <c r="I128" s="293"/>
      <c r="J128" s="293"/>
      <c r="K128" s="294"/>
      <c r="L128" s="294"/>
      <c r="M128" s="294"/>
      <c r="N128" s="185"/>
      <c r="O128" s="185"/>
      <c r="P128" s="185"/>
      <c r="Q128" s="280"/>
    </row>
    <row r="129" spans="1:17" s="150" customFormat="1" ht="34.5" customHeight="1" x14ac:dyDescent="0.25">
      <c r="A129" s="283"/>
      <c r="B129" s="284"/>
      <c r="C129" s="284"/>
      <c r="D129" s="282"/>
      <c r="E129" s="282"/>
      <c r="F129" s="148"/>
      <c r="G129" s="276"/>
      <c r="H129" s="279"/>
      <c r="I129" s="293"/>
      <c r="J129" s="293"/>
      <c r="K129" s="294"/>
      <c r="L129" s="294"/>
      <c r="M129" s="294"/>
      <c r="N129" s="185"/>
      <c r="O129" s="185"/>
      <c r="P129" s="185"/>
      <c r="Q129" s="280"/>
    </row>
    <row r="130" spans="1:17" s="150" customFormat="1" ht="34.5" customHeight="1" x14ac:dyDescent="0.25">
      <c r="A130" s="283"/>
      <c r="B130" s="284"/>
      <c r="C130" s="284"/>
      <c r="D130" s="282"/>
      <c r="E130" s="282"/>
      <c r="F130" s="148"/>
      <c r="G130" s="274"/>
      <c r="H130" s="277" t="str">
        <f>IF(G130&lt;&gt;"",VLOOKUP(G130,'1.3 - Problemas'!$B$8:$L$19,2),"")</f>
        <v/>
      </c>
      <c r="I130" s="293"/>
      <c r="J130" s="293"/>
      <c r="K130" s="294"/>
      <c r="L130" s="294"/>
      <c r="M130" s="294"/>
      <c r="N130" s="185"/>
      <c r="O130" s="185"/>
      <c r="P130" s="185"/>
      <c r="Q130" s="280"/>
    </row>
    <row r="131" spans="1:17" s="150" customFormat="1" ht="34.5" customHeight="1" x14ac:dyDescent="0.25">
      <c r="A131" s="283"/>
      <c r="B131" s="284"/>
      <c r="C131" s="284"/>
      <c r="D131" s="282"/>
      <c r="E131" s="282"/>
      <c r="F131" s="148"/>
      <c r="G131" s="275"/>
      <c r="H131" s="278"/>
      <c r="I131" s="293"/>
      <c r="J131" s="293"/>
      <c r="K131" s="294"/>
      <c r="L131" s="294"/>
      <c r="M131" s="294"/>
      <c r="N131" s="185"/>
      <c r="O131" s="185"/>
      <c r="P131" s="185"/>
      <c r="Q131" s="280"/>
    </row>
    <row r="132" spans="1:17" s="150" customFormat="1" ht="34.5" customHeight="1" x14ac:dyDescent="0.25">
      <c r="A132" s="283"/>
      <c r="B132" s="284"/>
      <c r="C132" s="284"/>
      <c r="D132" s="282"/>
      <c r="E132" s="282"/>
      <c r="F132" s="148"/>
      <c r="G132" s="276"/>
      <c r="H132" s="279"/>
      <c r="I132" s="293"/>
      <c r="J132" s="293"/>
      <c r="K132" s="294"/>
      <c r="L132" s="294"/>
      <c r="M132" s="294"/>
      <c r="N132" s="185"/>
      <c r="O132" s="185"/>
      <c r="P132" s="185"/>
      <c r="Q132" s="280"/>
    </row>
    <row r="133" spans="1:17" s="150" customFormat="1" ht="34.5" customHeight="1" x14ac:dyDescent="0.25">
      <c r="A133" s="283">
        <v>15</v>
      </c>
      <c r="B133" s="284" t="str">
        <f>IF(VLOOKUP($R$1*100+$A133,ações_2013_14!$A$2:$I$1651,1)=$R$1*100+$A133,VLOOKUP($R$1*100+$A133,ações_2013_14!$A$2:$I$1651,6),"")</f>
        <v>4. Relação Escola - Famílias - Comunidade e Parcerias</v>
      </c>
      <c r="C133" s="284" t="str">
        <f>IF(VLOOKUP($R$1*100+$A133,ações_2013_14!$A$2:$I$1651,1)=$R$1*100+$A133,VLOOKUP($R$1*100+$A133,ações_2013_14!$A$2:$I$1651,7),"")</f>
        <v>Viver a escola</v>
      </c>
      <c r="D133" s="282" t="str">
        <f>IF(VLOOKUP($R$1*100+$A133,ações_2013_14!$A$2:$I$1651,1)=$R$1*100+$A133,VLOOKUP($R$1*100+$A133,ações_2013_14!$A$2:$I$1651,8),"")</f>
        <v xml:space="preserve">Esta ação visa promover a identificação dos alunos com a cultura escolar, aumentando dessa forma a relação de pertença com a escola, com a consequente diminuição dos casos de indisciplina ou absentismo.
È uma ação multidisciplinar que inclui:
1. Promoção </v>
      </c>
      <c r="E133" s="282" t="str">
        <f>IF(VLOOKUP($R$1*100+$A133,ações_2013_14!$A$2:$I$1651,1)=$R$1*100+$A133,VLOOKUP($R$1*100+$A133,ações_2013_14!$A$2:$I$1651,9),"")</f>
        <v>Toda a comunidade escolar</v>
      </c>
      <c r="F133" s="148"/>
      <c r="G133" s="274">
        <v>9</v>
      </c>
      <c r="H133" s="277" t="str">
        <f>IF(G133&lt;&gt;"",VLOOKUP(G133,'1.3 - Problemas'!$B$8:$L$19,2),"")</f>
        <v>Fraca participação dos pais e encarregados de educação</v>
      </c>
      <c r="I133" s="293" t="s">
        <v>4560</v>
      </c>
      <c r="J133" s="293" t="s">
        <v>1796</v>
      </c>
      <c r="K133" s="294" t="s">
        <v>4621</v>
      </c>
      <c r="L133" s="294" t="s">
        <v>228</v>
      </c>
      <c r="M133" s="294" t="s">
        <v>4622</v>
      </c>
      <c r="N133" s="185" t="s">
        <v>4623</v>
      </c>
      <c r="O133" s="185">
        <v>11</v>
      </c>
      <c r="P133" s="193" t="s">
        <v>4776</v>
      </c>
      <c r="Q133" s="280" t="s">
        <v>4666</v>
      </c>
    </row>
    <row r="134" spans="1:17" s="150" customFormat="1" ht="34.5" customHeight="1" x14ac:dyDescent="0.25">
      <c r="A134" s="283"/>
      <c r="B134" s="284"/>
      <c r="C134" s="284"/>
      <c r="D134" s="282"/>
      <c r="E134" s="282"/>
      <c r="F134" s="148"/>
      <c r="G134" s="275"/>
      <c r="H134" s="278"/>
      <c r="I134" s="293"/>
      <c r="J134" s="293"/>
      <c r="K134" s="294"/>
      <c r="L134" s="294"/>
      <c r="M134" s="294"/>
      <c r="N134" s="185" t="s">
        <v>4624</v>
      </c>
      <c r="O134" s="185">
        <v>40</v>
      </c>
      <c r="P134" s="193" t="s">
        <v>4777</v>
      </c>
      <c r="Q134" s="280"/>
    </row>
    <row r="135" spans="1:17" s="150" customFormat="1" ht="34.5" customHeight="1" x14ac:dyDescent="0.25">
      <c r="A135" s="283"/>
      <c r="B135" s="284"/>
      <c r="C135" s="284"/>
      <c r="D135" s="282"/>
      <c r="E135" s="282"/>
      <c r="F135" s="148"/>
      <c r="G135" s="276"/>
      <c r="H135" s="279"/>
      <c r="I135" s="293"/>
      <c r="J135" s="293"/>
      <c r="K135" s="294"/>
      <c r="L135" s="294"/>
      <c r="M135" s="294"/>
      <c r="N135" s="185" t="s">
        <v>4625</v>
      </c>
      <c r="O135" s="185">
        <v>6</v>
      </c>
      <c r="P135" s="193" t="s">
        <v>4778</v>
      </c>
      <c r="Q135" s="280"/>
    </row>
    <row r="136" spans="1:17" s="150" customFormat="1" ht="34.5" customHeight="1" x14ac:dyDescent="0.25">
      <c r="A136" s="283"/>
      <c r="B136" s="284"/>
      <c r="C136" s="284"/>
      <c r="D136" s="282"/>
      <c r="E136" s="282"/>
      <c r="F136" s="148"/>
      <c r="G136" s="274">
        <v>10</v>
      </c>
      <c r="H136" s="277" t="str">
        <f>IF(G136&lt;&gt;"",VLOOKUP(G136,'1.3 - Problemas'!$B$8:$L$19,2),"")</f>
        <v>Dificuldades na criação de uma "cultura de escola" orientada para a qualidade do sucesso escolar</v>
      </c>
      <c r="I136" s="293"/>
      <c r="J136" s="293"/>
      <c r="K136" s="294"/>
      <c r="L136" s="294"/>
      <c r="M136" s="294" t="s">
        <v>4626</v>
      </c>
      <c r="N136" s="185" t="s">
        <v>4627</v>
      </c>
      <c r="O136" s="185">
        <v>0</v>
      </c>
      <c r="P136" s="193" t="s">
        <v>4779</v>
      </c>
      <c r="Q136" s="280"/>
    </row>
    <row r="137" spans="1:17" s="150" customFormat="1" ht="34.5" customHeight="1" x14ac:dyDescent="0.25">
      <c r="A137" s="283"/>
      <c r="B137" s="284"/>
      <c r="C137" s="284"/>
      <c r="D137" s="282"/>
      <c r="E137" s="282"/>
      <c r="F137" s="148"/>
      <c r="G137" s="275"/>
      <c r="H137" s="278"/>
      <c r="I137" s="293"/>
      <c r="J137" s="293"/>
      <c r="K137" s="294"/>
      <c r="L137" s="294"/>
      <c r="M137" s="294"/>
      <c r="N137" s="185" t="s">
        <v>4628</v>
      </c>
      <c r="O137" s="185">
        <v>0</v>
      </c>
      <c r="P137" s="193" t="s">
        <v>4776</v>
      </c>
      <c r="Q137" s="280"/>
    </row>
    <row r="138" spans="1:17" s="150" customFormat="1" ht="34.5" customHeight="1" x14ac:dyDescent="0.25">
      <c r="A138" s="283"/>
      <c r="B138" s="284"/>
      <c r="C138" s="284"/>
      <c r="D138" s="282"/>
      <c r="E138" s="282"/>
      <c r="F138" s="148"/>
      <c r="G138" s="276"/>
      <c r="H138" s="279"/>
      <c r="I138" s="293"/>
      <c r="J138" s="293"/>
      <c r="K138" s="294"/>
      <c r="L138" s="294"/>
      <c r="M138" s="294"/>
      <c r="N138" s="185"/>
      <c r="O138" s="185"/>
      <c r="P138" s="185"/>
      <c r="Q138" s="280"/>
    </row>
    <row r="139" spans="1:17" s="150" customFormat="1" ht="34.5" customHeight="1" x14ac:dyDescent="0.25">
      <c r="A139" s="283"/>
      <c r="B139" s="284"/>
      <c r="C139" s="284"/>
      <c r="D139" s="282"/>
      <c r="E139" s="282"/>
      <c r="F139" s="148"/>
      <c r="G139" s="274">
        <v>3</v>
      </c>
      <c r="H139" s="277" t="str">
        <f>IF(G139&lt;&gt;"",VLOOKUP(G139,'1.3 - Problemas'!$B$8:$L$19,2),"")</f>
        <v>Diminuição dos resultados escolares a matemática consoante se progride na escolaridade. 
Resultados aquém do pretendido na avaliação externa de matemática do 9º ano. Resultados ainda não totalmente consolidados na avaliação externa de matemática do 4º e 6º ano.</v>
      </c>
      <c r="I139" s="293"/>
      <c r="J139" s="293"/>
      <c r="K139" s="294"/>
      <c r="L139" s="294"/>
      <c r="M139" s="294"/>
      <c r="N139" s="185"/>
      <c r="O139" s="185"/>
      <c r="P139" s="185"/>
      <c r="Q139" s="280"/>
    </row>
    <row r="140" spans="1:17" s="150" customFormat="1" ht="34.5" customHeight="1" x14ac:dyDescent="0.25">
      <c r="A140" s="283"/>
      <c r="B140" s="284"/>
      <c r="C140" s="284"/>
      <c r="D140" s="282"/>
      <c r="E140" s="282"/>
      <c r="F140" s="148"/>
      <c r="G140" s="275"/>
      <c r="H140" s="278"/>
      <c r="I140" s="293"/>
      <c r="J140" s="293"/>
      <c r="K140" s="294"/>
      <c r="L140" s="294"/>
      <c r="M140" s="294"/>
      <c r="N140" s="185"/>
      <c r="O140" s="185"/>
      <c r="P140" s="185"/>
      <c r="Q140" s="280"/>
    </row>
    <row r="141" spans="1:17" s="150" customFormat="1" ht="34.5" customHeight="1" x14ac:dyDescent="0.25">
      <c r="A141" s="283"/>
      <c r="B141" s="284"/>
      <c r="C141" s="284"/>
      <c r="D141" s="282"/>
      <c r="E141" s="282"/>
      <c r="F141" s="148"/>
      <c r="G141" s="276"/>
      <c r="H141" s="279"/>
      <c r="I141" s="293"/>
      <c r="J141" s="293"/>
      <c r="K141" s="294"/>
      <c r="L141" s="294"/>
      <c r="M141" s="294"/>
      <c r="N141" s="185"/>
      <c r="O141" s="185"/>
      <c r="P141" s="185"/>
      <c r="Q141" s="280"/>
    </row>
    <row r="142" spans="1:17" s="150" customFormat="1" ht="34.5" customHeight="1" x14ac:dyDescent="0.25">
      <c r="A142" s="283">
        <v>16</v>
      </c>
      <c r="B142" s="284" t="str">
        <f>IF(VLOOKUP($R$1*100+$A142,ações_2013_14!$A$2:$I$1651,1)=$R$1*100+$A142,VLOOKUP($R$1*100+$A142,ações_2013_14!$A$2:$I$1651,6),"")</f>
        <v>1. Apoio à melhoria das aprendizagens</v>
      </c>
      <c r="C142" s="284" t="str">
        <f>IF(VLOOKUP($R$1*100+$A142,ações_2013_14!$A$2:$I$1651,1)=$R$1*100+$A142,VLOOKUP($R$1*100+$A142,ações_2013_14!$A$2:$I$1651,7),"")</f>
        <v>Estudar na Escola</v>
      </c>
      <c r="D142" s="282" t="str">
        <f>IF(VLOOKUP($R$1*100+$A142,ações_2013_14!$A$2:$I$1651,1)=$R$1*100+$A142,VLOOKUP($R$1*100+$A142,ações_2013_14!$A$2:$I$1651,8),"")</f>
        <v>Criação de uma sala de estudo destinada a acompanhar e apoiar os alunos na realização das suas tarefas diárias. Será um espaço que funcionará diariamente por um  período 90m correspondentes ao momento em que os alunos têm menos aulas. Os alunos serão indi</v>
      </c>
      <c r="E142" s="282" t="str">
        <f>IF(VLOOKUP($R$1*100+$A142,ações_2013_14!$A$2:$I$1651,1)=$R$1*100+$A142,VLOOKUP($R$1*100+$A142,ações_2013_14!$A$2:$I$1651,9),"")</f>
        <v>Alunos do 2º e 3º ciclo</v>
      </c>
      <c r="F142" s="148"/>
      <c r="G142" s="274">
        <v>2</v>
      </c>
      <c r="H142" s="277" t="str">
        <f>IF(G142&lt;&gt;"",VLOOKUP(G142,'1.3 - Problemas'!$B$8:$L$19,2),"")</f>
        <v>A fraca consolidação de um imperativo ético e atitudinal, ao nível dos alunos do 3º ciclo, que condiciona os seus processos de aprendizagem.</v>
      </c>
      <c r="I142" s="281" t="s">
        <v>207</v>
      </c>
      <c r="J142" s="281" t="s">
        <v>4707</v>
      </c>
      <c r="K142" s="290" t="s">
        <v>4704</v>
      </c>
      <c r="L142" s="290" t="s">
        <v>1582</v>
      </c>
      <c r="M142" s="290" t="s">
        <v>4495</v>
      </c>
      <c r="N142" s="189" t="s">
        <v>4496</v>
      </c>
      <c r="O142" s="189" t="s">
        <v>4497</v>
      </c>
      <c r="P142" s="189" t="s">
        <v>4498</v>
      </c>
      <c r="Q142" s="280" t="s">
        <v>4668</v>
      </c>
    </row>
    <row r="143" spans="1:17" s="150" customFormat="1" ht="34.5" customHeight="1" x14ac:dyDescent="0.25">
      <c r="A143" s="283"/>
      <c r="B143" s="284"/>
      <c r="C143" s="284"/>
      <c r="D143" s="282"/>
      <c r="E143" s="282"/>
      <c r="F143" s="148"/>
      <c r="G143" s="275"/>
      <c r="H143" s="278"/>
      <c r="I143" s="281"/>
      <c r="J143" s="281"/>
      <c r="K143" s="290"/>
      <c r="L143" s="290"/>
      <c r="M143" s="290"/>
      <c r="N143" s="189"/>
      <c r="O143" s="189"/>
      <c r="P143" s="189"/>
      <c r="Q143" s="280"/>
    </row>
    <row r="144" spans="1:17" s="150" customFormat="1" ht="34.5" customHeight="1" x14ac:dyDescent="0.25">
      <c r="A144" s="283"/>
      <c r="B144" s="284"/>
      <c r="C144" s="284"/>
      <c r="D144" s="282"/>
      <c r="E144" s="282"/>
      <c r="F144" s="148"/>
      <c r="G144" s="276"/>
      <c r="H144" s="279"/>
      <c r="I144" s="281"/>
      <c r="J144" s="281"/>
      <c r="K144" s="290"/>
      <c r="L144" s="290"/>
      <c r="M144" s="290"/>
      <c r="N144" s="189"/>
      <c r="O144" s="189"/>
      <c r="P144" s="189"/>
      <c r="Q144" s="280"/>
    </row>
    <row r="145" spans="1:17" s="150" customFormat="1" ht="34.5" customHeight="1" x14ac:dyDescent="0.25">
      <c r="A145" s="283"/>
      <c r="B145" s="284"/>
      <c r="C145" s="284"/>
      <c r="D145" s="282"/>
      <c r="E145" s="282"/>
      <c r="F145" s="148"/>
      <c r="G145" s="274">
        <v>10</v>
      </c>
      <c r="H145" s="277" t="str">
        <f>IF(G145&lt;&gt;"",VLOOKUP(G145,'1.3 - Problemas'!$B$8:$L$19,2),"")</f>
        <v>Dificuldades na criação de uma "cultura de escola" orientada para a qualidade do sucesso escolar</v>
      </c>
      <c r="I145" s="281"/>
      <c r="J145" s="281"/>
      <c r="K145" s="290"/>
      <c r="L145" s="290"/>
      <c r="M145" s="290" t="s">
        <v>4499</v>
      </c>
      <c r="N145" s="189" t="s">
        <v>4500</v>
      </c>
      <c r="O145" s="189" t="s">
        <v>4497</v>
      </c>
      <c r="P145" s="189" t="s">
        <v>4501</v>
      </c>
      <c r="Q145" s="280"/>
    </row>
    <row r="146" spans="1:17" s="150" customFormat="1" ht="34.5" customHeight="1" x14ac:dyDescent="0.25">
      <c r="A146" s="283"/>
      <c r="B146" s="284"/>
      <c r="C146" s="284"/>
      <c r="D146" s="282"/>
      <c r="E146" s="282"/>
      <c r="F146" s="148"/>
      <c r="G146" s="275"/>
      <c r="H146" s="278"/>
      <c r="I146" s="281"/>
      <c r="J146" s="281"/>
      <c r="K146" s="290"/>
      <c r="L146" s="290"/>
      <c r="M146" s="290"/>
      <c r="N146" s="189" t="s">
        <v>4502</v>
      </c>
      <c r="O146" s="189" t="s">
        <v>4497</v>
      </c>
      <c r="P146" s="194" t="s">
        <v>4780</v>
      </c>
      <c r="Q146" s="280"/>
    </row>
    <row r="147" spans="1:17" s="150" customFormat="1" ht="34.5" customHeight="1" x14ac:dyDescent="0.25">
      <c r="A147" s="283"/>
      <c r="B147" s="284"/>
      <c r="C147" s="284"/>
      <c r="D147" s="282"/>
      <c r="E147" s="282"/>
      <c r="F147" s="148"/>
      <c r="G147" s="276"/>
      <c r="H147" s="279"/>
      <c r="I147" s="281"/>
      <c r="J147" s="281"/>
      <c r="K147" s="290"/>
      <c r="L147" s="290"/>
      <c r="M147" s="290"/>
      <c r="N147" s="189"/>
      <c r="O147" s="189"/>
      <c r="P147" s="189"/>
      <c r="Q147" s="280"/>
    </row>
    <row r="148" spans="1:17" s="150" customFormat="1" ht="34.5" customHeight="1" x14ac:dyDescent="0.25">
      <c r="A148" s="283"/>
      <c r="B148" s="284"/>
      <c r="C148" s="284"/>
      <c r="D148" s="282"/>
      <c r="E148" s="282"/>
      <c r="F148" s="148"/>
      <c r="G148" s="274"/>
      <c r="H148" s="277" t="str">
        <f>IF(G148&lt;&gt;"",VLOOKUP(G148,'1.3 - Problemas'!$B$8:$L$19,2),"")</f>
        <v/>
      </c>
      <c r="I148" s="281"/>
      <c r="J148" s="281"/>
      <c r="K148" s="290"/>
      <c r="L148" s="290"/>
      <c r="M148" s="290"/>
      <c r="N148" s="189"/>
      <c r="O148" s="189"/>
      <c r="P148" s="189"/>
      <c r="Q148" s="280"/>
    </row>
    <row r="149" spans="1:17" s="150" customFormat="1" ht="34.5" customHeight="1" x14ac:dyDescent="0.25">
      <c r="A149" s="283"/>
      <c r="B149" s="284"/>
      <c r="C149" s="284"/>
      <c r="D149" s="282"/>
      <c r="E149" s="282"/>
      <c r="F149" s="148"/>
      <c r="G149" s="275"/>
      <c r="H149" s="278"/>
      <c r="I149" s="281"/>
      <c r="J149" s="281"/>
      <c r="K149" s="290"/>
      <c r="L149" s="290"/>
      <c r="M149" s="290"/>
      <c r="N149" s="189"/>
      <c r="O149" s="189"/>
      <c r="P149" s="189"/>
      <c r="Q149" s="280"/>
    </row>
    <row r="150" spans="1:17" s="150" customFormat="1" ht="34.5" customHeight="1" x14ac:dyDescent="0.25">
      <c r="A150" s="283"/>
      <c r="B150" s="284"/>
      <c r="C150" s="284"/>
      <c r="D150" s="282"/>
      <c r="E150" s="282"/>
      <c r="F150" s="148"/>
      <c r="G150" s="276"/>
      <c r="H150" s="279"/>
      <c r="I150" s="281"/>
      <c r="J150" s="281"/>
      <c r="K150" s="290"/>
      <c r="L150" s="290"/>
      <c r="M150" s="290"/>
      <c r="N150" s="189"/>
      <c r="O150" s="189"/>
      <c r="P150" s="189"/>
      <c r="Q150" s="280"/>
    </row>
    <row r="151" spans="1:17" s="150" customFormat="1" ht="34.5" customHeight="1" x14ac:dyDescent="0.25">
      <c r="A151" s="283">
        <v>17</v>
      </c>
      <c r="B151" s="284" t="str">
        <f>IF(VLOOKUP($R$1*100+$A151,ações_2013_14!$A$2:$I$1651,1)=$R$1*100+$A151,VLOOKUP($R$1*100+$A151,ações_2013_14!$A$2:$I$1651,6),"")</f>
        <v>3. Gestão e organização</v>
      </c>
      <c r="C151" s="284" t="str">
        <f>IF(VLOOKUP($R$1*100+$A151,ações_2013_14!$A$2:$I$1651,1)=$R$1*100+$A151,VLOOKUP($R$1*100+$A151,ações_2013_14!$A$2:$I$1651,7),"")</f>
        <v>Partilha pedagógica</v>
      </c>
      <c r="D151" s="282" t="str">
        <f>IF(VLOOKUP($R$1*100+$A151,ações_2013_14!$A$2:$I$1651,1)=$R$1*100+$A151,VLOOKUP($R$1*100+$A151,ações_2013_14!$A$2:$I$1651,8),"")</f>
        <v xml:space="preserve">São  as inegáveis vantagens da partilha pedagógica. 
.Numa perspetiva organizacional pode ser considerada como uma habilidade/competência de análise do passado, análise do presente e análise, prevendo, o futuro.
A função desta partilha será fornecer  uma </v>
      </c>
      <c r="E151" s="282" t="str">
        <f>IF(VLOOKUP($R$1*100+$A151,ações_2013_14!$A$2:$I$1651,1)=$R$1*100+$A151,VLOOKUP($R$1*100+$A151,ações_2013_14!$A$2:$I$1651,9),"")</f>
        <v>Docentes do 1º, 2º e 3º ciclos</v>
      </c>
      <c r="F151" s="148"/>
      <c r="G151" s="274">
        <v>4</v>
      </c>
      <c r="H151" s="277" t="str">
        <f>IF(G151&lt;&gt;"",VLOOKUP(G151,'1.3 - Problemas'!$B$8:$L$19,2),"")</f>
        <v>Debilidade dos mecanismos de supervisão / partilha pedagógica, como meio para o desenvolvimento profissional e melhoria das práticas dos docentes.</v>
      </c>
      <c r="I151" s="293" t="s">
        <v>187</v>
      </c>
      <c r="J151" s="293" t="s">
        <v>1800</v>
      </c>
      <c r="K151" s="295" t="s">
        <v>4703</v>
      </c>
      <c r="L151" s="296" t="s">
        <v>1802</v>
      </c>
      <c r="M151" s="294" t="s">
        <v>4580</v>
      </c>
      <c r="N151" s="185" t="s">
        <v>4634</v>
      </c>
      <c r="O151" s="193" t="s">
        <v>4708</v>
      </c>
      <c r="P151" s="193" t="s">
        <v>4781</v>
      </c>
      <c r="Q151" s="280" t="s">
        <v>4667</v>
      </c>
    </row>
    <row r="152" spans="1:17" s="150" customFormat="1" ht="34.5" customHeight="1" x14ac:dyDescent="0.25">
      <c r="A152" s="283"/>
      <c r="B152" s="284"/>
      <c r="C152" s="284"/>
      <c r="D152" s="282"/>
      <c r="E152" s="282"/>
      <c r="F152" s="148"/>
      <c r="G152" s="275"/>
      <c r="H152" s="278"/>
      <c r="I152" s="293"/>
      <c r="J152" s="293"/>
      <c r="K152" s="295"/>
      <c r="L152" s="296"/>
      <c r="M152" s="294"/>
      <c r="N152" s="185" t="s">
        <v>4635</v>
      </c>
      <c r="O152" s="193" t="s">
        <v>4708</v>
      </c>
      <c r="P152" s="193" t="s">
        <v>4782</v>
      </c>
      <c r="Q152" s="280"/>
    </row>
    <row r="153" spans="1:17" s="150" customFormat="1" ht="34.5" customHeight="1" x14ac:dyDescent="0.25">
      <c r="A153" s="283"/>
      <c r="B153" s="284"/>
      <c r="C153" s="284"/>
      <c r="D153" s="282"/>
      <c r="E153" s="282"/>
      <c r="F153" s="148"/>
      <c r="G153" s="276"/>
      <c r="H153" s="279"/>
      <c r="I153" s="293"/>
      <c r="J153" s="293"/>
      <c r="K153" s="295"/>
      <c r="L153" s="296"/>
      <c r="M153" s="294"/>
      <c r="N153" s="185"/>
      <c r="O153" s="185"/>
      <c r="P153" s="185"/>
      <c r="Q153" s="280"/>
    </row>
    <row r="154" spans="1:17" s="150" customFormat="1" ht="34.5" customHeight="1" x14ac:dyDescent="0.25">
      <c r="A154" s="283"/>
      <c r="B154" s="284"/>
      <c r="C154" s="284"/>
      <c r="D154" s="282"/>
      <c r="E154" s="282"/>
      <c r="F154" s="148"/>
      <c r="G154" s="274">
        <v>5</v>
      </c>
      <c r="H154" s="277" t="str">
        <f>IF(G154&lt;&gt;"",VLOOKUP(G154,'1.3 - Problemas'!$B$8:$L$19,2),"")</f>
        <v>Dificuldades na articulação interciclos, nomeadamente na transição do 2º para o 3º ciclo.</v>
      </c>
      <c r="I154" s="293"/>
      <c r="J154" s="293"/>
      <c r="K154" s="295"/>
      <c r="L154" s="296"/>
      <c r="M154" s="294"/>
      <c r="N154" s="185"/>
      <c r="O154" s="185"/>
      <c r="P154" s="185"/>
      <c r="Q154" s="280"/>
    </row>
    <row r="155" spans="1:17" s="150" customFormat="1" ht="34.5" customHeight="1" x14ac:dyDescent="0.25">
      <c r="A155" s="283"/>
      <c r="B155" s="284"/>
      <c r="C155" s="284"/>
      <c r="D155" s="282"/>
      <c r="E155" s="282"/>
      <c r="F155" s="148"/>
      <c r="G155" s="275"/>
      <c r="H155" s="278"/>
      <c r="I155" s="293"/>
      <c r="J155" s="293"/>
      <c r="K155" s="295"/>
      <c r="L155" s="296"/>
      <c r="M155" s="294"/>
      <c r="N155" s="185"/>
      <c r="O155" s="185"/>
      <c r="P155" s="185"/>
      <c r="Q155" s="280"/>
    </row>
    <row r="156" spans="1:17" s="150" customFormat="1" ht="34.5" customHeight="1" x14ac:dyDescent="0.25">
      <c r="A156" s="283"/>
      <c r="B156" s="284"/>
      <c r="C156" s="284"/>
      <c r="D156" s="282"/>
      <c r="E156" s="282"/>
      <c r="F156" s="148"/>
      <c r="G156" s="276"/>
      <c r="H156" s="279"/>
      <c r="I156" s="293"/>
      <c r="J156" s="293"/>
      <c r="K156" s="295"/>
      <c r="L156" s="296"/>
      <c r="M156" s="294"/>
      <c r="N156" s="185"/>
      <c r="O156" s="185"/>
      <c r="P156" s="185"/>
      <c r="Q156" s="280"/>
    </row>
    <row r="157" spans="1:17" s="150" customFormat="1" ht="34.5" customHeight="1" x14ac:dyDescent="0.25">
      <c r="A157" s="283"/>
      <c r="B157" s="284"/>
      <c r="C157" s="284"/>
      <c r="D157" s="282"/>
      <c r="E157" s="282"/>
      <c r="F157" s="148"/>
      <c r="G157" s="274"/>
      <c r="H157" s="277" t="str">
        <f>IF(G157&lt;&gt;"",VLOOKUP(G157,'1.3 - Problemas'!$B$8:$L$19,2),"")</f>
        <v/>
      </c>
      <c r="I157" s="293"/>
      <c r="J157" s="293"/>
      <c r="K157" s="295"/>
      <c r="L157" s="296"/>
      <c r="M157" s="294"/>
      <c r="N157" s="185"/>
      <c r="O157" s="185"/>
      <c r="P157" s="185"/>
      <c r="Q157" s="280"/>
    </row>
    <row r="158" spans="1:17" s="150" customFormat="1" ht="34.5" customHeight="1" x14ac:dyDescent="0.25">
      <c r="A158" s="283"/>
      <c r="B158" s="284"/>
      <c r="C158" s="284"/>
      <c r="D158" s="282"/>
      <c r="E158" s="282"/>
      <c r="F158" s="148"/>
      <c r="G158" s="275"/>
      <c r="H158" s="278"/>
      <c r="I158" s="293"/>
      <c r="J158" s="293"/>
      <c r="K158" s="295"/>
      <c r="L158" s="296"/>
      <c r="M158" s="294"/>
      <c r="N158" s="185"/>
      <c r="O158" s="185"/>
      <c r="P158" s="185"/>
      <c r="Q158" s="280"/>
    </row>
    <row r="159" spans="1:17" s="150" customFormat="1" ht="34.5" customHeight="1" x14ac:dyDescent="0.25">
      <c r="A159" s="283"/>
      <c r="B159" s="284"/>
      <c r="C159" s="284"/>
      <c r="D159" s="282"/>
      <c r="E159" s="282"/>
      <c r="F159" s="148"/>
      <c r="G159" s="276"/>
      <c r="H159" s="279"/>
      <c r="I159" s="293"/>
      <c r="J159" s="293"/>
      <c r="K159" s="295"/>
      <c r="L159" s="296"/>
      <c r="M159" s="294"/>
      <c r="N159" s="185"/>
      <c r="O159" s="185"/>
      <c r="P159" s="185"/>
      <c r="Q159" s="280"/>
    </row>
    <row r="160" spans="1:17" s="150" customFormat="1" ht="34.5" customHeight="1" x14ac:dyDescent="0.25">
      <c r="A160" s="283">
        <v>18</v>
      </c>
      <c r="B160" s="284" t="str">
        <f>IF(VLOOKUP($R$1*100+$A160,ações_2013_14!$A$2:$I$1651,1)=$R$1*100+$A160,VLOOKUP($R$1*100+$A160,ações_2013_14!$A$2:$I$1651,6),"")</f>
        <v/>
      </c>
      <c r="C160" s="284" t="str">
        <f>IF(VLOOKUP($R$1*100+$A160,ações_2013_14!$A$2:$I$1651,1)=$R$1*100+$A160,VLOOKUP($R$1*100+$A160,ações_2013_14!$A$2:$I$1651,7),"")</f>
        <v/>
      </c>
      <c r="D160" s="282" t="str">
        <f>IF(VLOOKUP($R$1*100+$A160,ações_2013_14!$A$2:$I$1651,1)=$R$1*100+$A160,VLOOKUP($R$1*100+$A160,ações_2013_14!$A$2:$I$1651,8),"")</f>
        <v/>
      </c>
      <c r="E160" s="282" t="str">
        <f>IF(VLOOKUP($R$1*100+$A160,ações_2013_14!$A$2:$I$1651,1)=$R$1*100+$A160,VLOOKUP($R$1*100+$A160,ações_2013_14!$A$2:$I$1651,9),"")</f>
        <v/>
      </c>
      <c r="F160" s="148"/>
      <c r="G160" s="274"/>
      <c r="H160" s="277" t="str">
        <f>IF(G160&lt;&gt;"",VLOOKUP(G160,'1.3 - Problemas'!$B$8:$L$19,2),"")</f>
        <v/>
      </c>
      <c r="I160" s="281"/>
      <c r="J160" s="281"/>
      <c r="K160" s="292"/>
      <c r="L160" s="290"/>
      <c r="M160" s="290"/>
      <c r="N160" s="183"/>
      <c r="O160" s="188"/>
      <c r="P160" s="190"/>
      <c r="Q160" s="280"/>
    </row>
    <row r="161" spans="1:17" s="150" customFormat="1" ht="34.5" customHeight="1" x14ac:dyDescent="0.25">
      <c r="A161" s="283"/>
      <c r="B161" s="284"/>
      <c r="C161" s="284"/>
      <c r="D161" s="282"/>
      <c r="E161" s="282"/>
      <c r="F161" s="148"/>
      <c r="G161" s="275"/>
      <c r="H161" s="278"/>
      <c r="I161" s="281"/>
      <c r="J161" s="281"/>
      <c r="K161" s="292"/>
      <c r="L161" s="290"/>
      <c r="M161" s="290"/>
      <c r="N161" s="183"/>
      <c r="O161" s="188"/>
      <c r="P161" s="190"/>
      <c r="Q161" s="280"/>
    </row>
    <row r="162" spans="1:17" s="150" customFormat="1" ht="34.5" customHeight="1" x14ac:dyDescent="0.25">
      <c r="A162" s="283"/>
      <c r="B162" s="284"/>
      <c r="C162" s="284"/>
      <c r="D162" s="282"/>
      <c r="E162" s="282"/>
      <c r="F162" s="148"/>
      <c r="G162" s="276"/>
      <c r="H162" s="279"/>
      <c r="I162" s="281"/>
      <c r="J162" s="281"/>
      <c r="K162" s="292"/>
      <c r="L162" s="290"/>
      <c r="M162" s="290"/>
      <c r="N162" s="183"/>
      <c r="O162" s="188"/>
      <c r="P162" s="190"/>
      <c r="Q162" s="280"/>
    </row>
    <row r="163" spans="1:17" s="150" customFormat="1" ht="34.5" customHeight="1" x14ac:dyDescent="0.25">
      <c r="A163" s="283"/>
      <c r="B163" s="284"/>
      <c r="C163" s="284"/>
      <c r="D163" s="282"/>
      <c r="E163" s="282"/>
      <c r="F163" s="148"/>
      <c r="G163" s="274"/>
      <c r="H163" s="277" t="str">
        <f>IF(G163&lt;&gt;"",VLOOKUP(G163,'1.3 - Problemas'!$B$8:$L$19,2),"")</f>
        <v/>
      </c>
      <c r="I163" s="281"/>
      <c r="J163" s="281"/>
      <c r="K163" s="292"/>
      <c r="L163" s="290"/>
      <c r="M163" s="290"/>
      <c r="N163" s="183"/>
      <c r="O163" s="188"/>
      <c r="P163" s="190"/>
      <c r="Q163" s="280"/>
    </row>
    <row r="164" spans="1:17" s="150" customFormat="1" ht="34.5" customHeight="1" x14ac:dyDescent="0.25">
      <c r="A164" s="283"/>
      <c r="B164" s="284"/>
      <c r="C164" s="284"/>
      <c r="D164" s="282"/>
      <c r="E164" s="282"/>
      <c r="F164" s="148"/>
      <c r="G164" s="275"/>
      <c r="H164" s="278"/>
      <c r="I164" s="281"/>
      <c r="J164" s="281"/>
      <c r="K164" s="292"/>
      <c r="L164" s="290"/>
      <c r="M164" s="290"/>
      <c r="N164" s="183"/>
      <c r="O164" s="188"/>
      <c r="P164" s="190"/>
      <c r="Q164" s="280"/>
    </row>
    <row r="165" spans="1:17" s="150" customFormat="1" ht="34.5" customHeight="1" x14ac:dyDescent="0.25">
      <c r="A165" s="283"/>
      <c r="B165" s="284"/>
      <c r="C165" s="284"/>
      <c r="D165" s="282"/>
      <c r="E165" s="282"/>
      <c r="F165" s="148"/>
      <c r="G165" s="276"/>
      <c r="H165" s="279"/>
      <c r="I165" s="281"/>
      <c r="J165" s="281"/>
      <c r="K165" s="292"/>
      <c r="L165" s="290"/>
      <c r="M165" s="290"/>
      <c r="N165" s="151"/>
      <c r="O165" s="188"/>
      <c r="P165" s="188"/>
      <c r="Q165" s="280"/>
    </row>
    <row r="166" spans="1:17" s="150" customFormat="1" ht="34.5" customHeight="1" x14ac:dyDescent="0.25">
      <c r="A166" s="283"/>
      <c r="B166" s="284"/>
      <c r="C166" s="284"/>
      <c r="D166" s="282"/>
      <c r="E166" s="282"/>
      <c r="F166" s="148"/>
      <c r="G166" s="274"/>
      <c r="H166" s="277" t="str">
        <f>IF(G166&lt;&gt;"",VLOOKUP(G166,'1.3 - Problemas'!$B$8:$L$19,2),"")</f>
        <v/>
      </c>
      <c r="I166" s="281"/>
      <c r="J166" s="281"/>
      <c r="K166" s="292"/>
      <c r="L166" s="290"/>
      <c r="M166" s="290"/>
      <c r="N166" s="183"/>
      <c r="O166" s="188"/>
      <c r="P166" s="188"/>
      <c r="Q166" s="280"/>
    </row>
    <row r="167" spans="1:17" s="150" customFormat="1" ht="34.5" customHeight="1" x14ac:dyDescent="0.25">
      <c r="A167" s="283"/>
      <c r="B167" s="284"/>
      <c r="C167" s="284"/>
      <c r="D167" s="282"/>
      <c r="E167" s="282"/>
      <c r="F167" s="148"/>
      <c r="G167" s="275"/>
      <c r="H167" s="278"/>
      <c r="I167" s="281"/>
      <c r="J167" s="281"/>
      <c r="K167" s="292"/>
      <c r="L167" s="290"/>
      <c r="M167" s="290"/>
      <c r="N167" s="183"/>
      <c r="O167" s="188"/>
      <c r="P167" s="188"/>
      <c r="Q167" s="280"/>
    </row>
    <row r="168" spans="1:17" s="150" customFormat="1" ht="34.5" customHeight="1" x14ac:dyDescent="0.25">
      <c r="A168" s="283"/>
      <c r="B168" s="284"/>
      <c r="C168" s="284"/>
      <c r="D168" s="282"/>
      <c r="E168" s="282"/>
      <c r="F168" s="148"/>
      <c r="G168" s="276"/>
      <c r="H168" s="279"/>
      <c r="I168" s="281"/>
      <c r="J168" s="281"/>
      <c r="K168" s="292"/>
      <c r="L168" s="290"/>
      <c r="M168" s="290"/>
      <c r="N168" s="151"/>
      <c r="O168" s="151"/>
      <c r="P168" s="151"/>
      <c r="Q168" s="280"/>
    </row>
    <row r="169" spans="1:17" s="150" customFormat="1" ht="34.5" customHeight="1" x14ac:dyDescent="0.25">
      <c r="A169" s="283">
        <v>19</v>
      </c>
      <c r="B169" s="284" t="str">
        <f>IF(VLOOKUP($R$1*100+$A169,ações_2013_14!$A$2:$I$1651,1)=$R$1*100+$A169,VLOOKUP($R$1*100+$A169,ações_2013_14!$A$2:$I$1651,6),"")</f>
        <v/>
      </c>
      <c r="C169" s="284" t="str">
        <f>IF(VLOOKUP($R$1*100+$A169,ações_2013_14!$A$2:$I$1651,1)=$R$1*100+$A169,VLOOKUP($R$1*100+$A169,ações_2013_14!$A$2:$I$1651,7),"")</f>
        <v/>
      </c>
      <c r="D169" s="282" t="str">
        <f>IF(VLOOKUP($R$1*100+$A169,ações_2013_14!$A$2:$I$1651,1)=$R$1*100+$A169,VLOOKUP($R$1*100+$A169,ações_2013_14!$A$2:$I$1651,8),"")</f>
        <v/>
      </c>
      <c r="E169" s="282" t="str">
        <f>IF(VLOOKUP($R$1*100+$A169,ações_2013_14!$A$2:$I$1651,1)=$R$1*100+$A169,VLOOKUP($R$1*100+$A169,ações_2013_14!$A$2:$I$1651,9),"")</f>
        <v/>
      </c>
      <c r="F169" s="148"/>
      <c r="G169" s="274"/>
      <c r="H169" s="277" t="str">
        <f>IF(G169&lt;&gt;"",VLOOKUP(G169,'1.3 - Problemas'!$B$8:$L$19,2),"")</f>
        <v/>
      </c>
      <c r="I169" s="281"/>
      <c r="J169" s="281"/>
      <c r="K169" s="290"/>
      <c r="L169" s="290"/>
      <c r="M169" s="290"/>
      <c r="N169" s="182"/>
      <c r="O169" s="182"/>
      <c r="P169" s="182"/>
      <c r="Q169" s="280"/>
    </row>
    <row r="170" spans="1:17" s="150" customFormat="1" ht="34.5" customHeight="1" x14ac:dyDescent="0.25">
      <c r="A170" s="283"/>
      <c r="B170" s="284"/>
      <c r="C170" s="284"/>
      <c r="D170" s="282"/>
      <c r="E170" s="282"/>
      <c r="F170" s="148"/>
      <c r="G170" s="275"/>
      <c r="H170" s="278"/>
      <c r="I170" s="281"/>
      <c r="J170" s="281"/>
      <c r="K170" s="290"/>
      <c r="L170" s="290"/>
      <c r="M170" s="290"/>
      <c r="N170" s="182"/>
      <c r="O170" s="182"/>
      <c r="P170" s="182"/>
      <c r="Q170" s="280"/>
    </row>
    <row r="171" spans="1:17" s="150" customFormat="1" ht="34.5" customHeight="1" x14ac:dyDescent="0.25">
      <c r="A171" s="283"/>
      <c r="B171" s="284"/>
      <c r="C171" s="284"/>
      <c r="D171" s="282"/>
      <c r="E171" s="282"/>
      <c r="F171" s="148"/>
      <c r="G171" s="276"/>
      <c r="H171" s="279"/>
      <c r="I171" s="281"/>
      <c r="J171" s="281"/>
      <c r="K171" s="290"/>
      <c r="L171" s="290"/>
      <c r="M171" s="290"/>
      <c r="N171" s="182"/>
      <c r="O171" s="182"/>
      <c r="P171" s="182"/>
      <c r="Q171" s="280"/>
    </row>
    <row r="172" spans="1:17" s="150" customFormat="1" ht="34.5" customHeight="1" x14ac:dyDescent="0.25">
      <c r="A172" s="283"/>
      <c r="B172" s="284"/>
      <c r="C172" s="284"/>
      <c r="D172" s="282"/>
      <c r="E172" s="282"/>
      <c r="F172" s="148"/>
      <c r="G172" s="274"/>
      <c r="H172" s="277" t="str">
        <f>IF(G172&lt;&gt;"",VLOOKUP(G172,'1.3 - Problemas'!$B$8:$L$19,2),"")</f>
        <v/>
      </c>
      <c r="I172" s="281"/>
      <c r="J172" s="281"/>
      <c r="K172" s="290"/>
      <c r="L172" s="290"/>
      <c r="M172" s="290"/>
      <c r="N172" s="182"/>
      <c r="O172" s="182"/>
      <c r="P172" s="182"/>
      <c r="Q172" s="280"/>
    </row>
    <row r="173" spans="1:17" s="150" customFormat="1" ht="34.5" customHeight="1" x14ac:dyDescent="0.25">
      <c r="A173" s="283"/>
      <c r="B173" s="284"/>
      <c r="C173" s="284"/>
      <c r="D173" s="282"/>
      <c r="E173" s="282"/>
      <c r="F173" s="148"/>
      <c r="G173" s="275"/>
      <c r="H173" s="278"/>
      <c r="I173" s="281"/>
      <c r="J173" s="281"/>
      <c r="K173" s="290"/>
      <c r="L173" s="290"/>
      <c r="M173" s="290"/>
      <c r="N173" s="182"/>
      <c r="O173" s="182"/>
      <c r="P173" s="182"/>
      <c r="Q173" s="280"/>
    </row>
    <row r="174" spans="1:17" s="150" customFormat="1" ht="34.5" customHeight="1" x14ac:dyDescent="0.25">
      <c r="A174" s="283"/>
      <c r="B174" s="284"/>
      <c r="C174" s="284"/>
      <c r="D174" s="282"/>
      <c r="E174" s="282"/>
      <c r="F174" s="148"/>
      <c r="G174" s="276"/>
      <c r="H174" s="279"/>
      <c r="I174" s="281"/>
      <c r="J174" s="281"/>
      <c r="K174" s="290"/>
      <c r="L174" s="290"/>
      <c r="M174" s="290"/>
      <c r="N174" s="182"/>
      <c r="O174" s="182"/>
      <c r="P174" s="182"/>
      <c r="Q174" s="280"/>
    </row>
    <row r="175" spans="1:17" s="150" customFormat="1" ht="34.5" customHeight="1" x14ac:dyDescent="0.25">
      <c r="A175" s="283"/>
      <c r="B175" s="284"/>
      <c r="C175" s="284"/>
      <c r="D175" s="282"/>
      <c r="E175" s="282"/>
      <c r="F175" s="148"/>
      <c r="G175" s="274"/>
      <c r="H175" s="277" t="str">
        <f>IF(G175&lt;&gt;"",VLOOKUP(G175,'1.3 - Problemas'!$B$8:$L$19,2),"")</f>
        <v/>
      </c>
      <c r="I175" s="281"/>
      <c r="J175" s="281"/>
      <c r="K175" s="290"/>
      <c r="L175" s="290"/>
      <c r="M175" s="290"/>
      <c r="N175" s="182"/>
      <c r="O175" s="182"/>
      <c r="P175" s="182"/>
      <c r="Q175" s="280"/>
    </row>
    <row r="176" spans="1:17" s="150" customFormat="1" ht="34.5" customHeight="1" x14ac:dyDescent="0.25">
      <c r="A176" s="283"/>
      <c r="B176" s="284"/>
      <c r="C176" s="284"/>
      <c r="D176" s="282"/>
      <c r="E176" s="282"/>
      <c r="F176" s="148"/>
      <c r="G176" s="275"/>
      <c r="H176" s="278"/>
      <c r="I176" s="281"/>
      <c r="J176" s="281"/>
      <c r="K176" s="290"/>
      <c r="L176" s="290"/>
      <c r="M176" s="290"/>
      <c r="N176" s="182"/>
      <c r="O176" s="182"/>
      <c r="P176" s="182"/>
      <c r="Q176" s="280"/>
    </row>
    <row r="177" spans="1:17" s="150" customFormat="1" ht="34.5" customHeight="1" x14ac:dyDescent="0.25">
      <c r="A177" s="283"/>
      <c r="B177" s="284"/>
      <c r="C177" s="284"/>
      <c r="D177" s="282"/>
      <c r="E177" s="282"/>
      <c r="F177" s="148"/>
      <c r="G177" s="276"/>
      <c r="H177" s="279"/>
      <c r="I177" s="281"/>
      <c r="J177" s="281"/>
      <c r="K177" s="290"/>
      <c r="L177" s="290"/>
      <c r="M177" s="290"/>
      <c r="N177" s="182"/>
      <c r="O177" s="182"/>
      <c r="P177" s="182"/>
      <c r="Q177" s="280"/>
    </row>
    <row r="178" spans="1:17" s="150" customFormat="1" ht="34.5" customHeight="1" x14ac:dyDescent="0.25">
      <c r="A178" s="283">
        <v>20</v>
      </c>
      <c r="B178" s="284" t="str">
        <f>IF(VLOOKUP($R$1*100+$A178,ações_2013_14!$A$2:$I$1651,1)=$R$1*100+$A178,VLOOKUP($R$1*100+$A178,ações_2013_14!$A$2:$I$1651,6),"")</f>
        <v/>
      </c>
      <c r="C178" s="284" t="str">
        <f>IF(VLOOKUP($R$1*100+$A178,ações_2013_14!$A$2:$I$1651,1)=$R$1*100+$A178,VLOOKUP($R$1*100+$A178,ações_2013_14!$A$2:$I$1651,7),"")</f>
        <v/>
      </c>
      <c r="D178" s="282" t="str">
        <f>IF(VLOOKUP($R$1*100+$A178,ações_2013_14!$A$2:$I$1651,1)=$R$1*100+$A178,VLOOKUP($R$1*100+$A178,ações_2013_14!$A$2:$I$1651,8),"")</f>
        <v/>
      </c>
      <c r="E178" s="282" t="str">
        <f>IF(VLOOKUP($R$1*100+$A178,ações_2013_14!$A$2:$I$1651,1)=$R$1*100+$A178,VLOOKUP($R$1*100+$A178,ações_2013_14!$A$2:$I$1651,9),"")</f>
        <v/>
      </c>
      <c r="F178" s="148"/>
      <c r="G178" s="274"/>
      <c r="H178" s="277" t="str">
        <f>IF(G178&lt;&gt;"",VLOOKUP(G178,'1.3 - Problemas'!$B$8:$L$19,2),"")</f>
        <v/>
      </c>
      <c r="I178" s="281"/>
      <c r="J178" s="281"/>
      <c r="K178" s="290"/>
      <c r="L178" s="280"/>
      <c r="M178" s="280"/>
      <c r="N178" s="149"/>
      <c r="O178" s="149"/>
      <c r="P178" s="149"/>
      <c r="Q178" s="280"/>
    </row>
    <row r="179" spans="1:17" s="150" customFormat="1" ht="34.5" customHeight="1" x14ac:dyDescent="0.25">
      <c r="A179" s="283"/>
      <c r="B179" s="284"/>
      <c r="C179" s="284"/>
      <c r="D179" s="282"/>
      <c r="E179" s="282"/>
      <c r="F179" s="148"/>
      <c r="G179" s="275"/>
      <c r="H179" s="278"/>
      <c r="I179" s="281"/>
      <c r="J179" s="281"/>
      <c r="K179" s="290"/>
      <c r="L179" s="280"/>
      <c r="M179" s="280"/>
      <c r="N179" s="149"/>
      <c r="O179" s="149"/>
      <c r="P179" s="149"/>
      <c r="Q179" s="280"/>
    </row>
    <row r="180" spans="1:17" s="150" customFormat="1" ht="34.5" customHeight="1" x14ac:dyDescent="0.25">
      <c r="A180" s="283"/>
      <c r="B180" s="284"/>
      <c r="C180" s="284"/>
      <c r="D180" s="282"/>
      <c r="E180" s="282"/>
      <c r="F180" s="148"/>
      <c r="G180" s="276"/>
      <c r="H180" s="279"/>
      <c r="I180" s="281"/>
      <c r="J180" s="281"/>
      <c r="K180" s="290"/>
      <c r="L180" s="280"/>
      <c r="M180" s="280"/>
      <c r="N180" s="149"/>
      <c r="O180" s="149"/>
      <c r="P180" s="149"/>
      <c r="Q180" s="280"/>
    </row>
    <row r="181" spans="1:17" s="150" customFormat="1" ht="34.5" customHeight="1" x14ac:dyDescent="0.25">
      <c r="A181" s="283"/>
      <c r="B181" s="284"/>
      <c r="C181" s="284"/>
      <c r="D181" s="282"/>
      <c r="E181" s="282"/>
      <c r="F181" s="148"/>
      <c r="G181" s="274"/>
      <c r="H181" s="277" t="str">
        <f>IF(G181&lt;&gt;"",VLOOKUP(G181,'1.3 - Problemas'!$B$8:$L$19,2),"")</f>
        <v/>
      </c>
      <c r="I181" s="281"/>
      <c r="J181" s="281"/>
      <c r="K181" s="290"/>
      <c r="L181" s="280"/>
      <c r="M181" s="280"/>
      <c r="N181" s="149"/>
      <c r="O181" s="149"/>
      <c r="P181" s="149"/>
      <c r="Q181" s="280"/>
    </row>
    <row r="182" spans="1:17" s="150" customFormat="1" ht="34.5" customHeight="1" x14ac:dyDescent="0.25">
      <c r="A182" s="283"/>
      <c r="B182" s="284"/>
      <c r="C182" s="284"/>
      <c r="D182" s="282"/>
      <c r="E182" s="282"/>
      <c r="F182" s="148"/>
      <c r="G182" s="275"/>
      <c r="H182" s="278"/>
      <c r="I182" s="281"/>
      <c r="J182" s="281"/>
      <c r="K182" s="290"/>
      <c r="L182" s="280"/>
      <c r="M182" s="280"/>
      <c r="N182" s="149"/>
      <c r="O182" s="149"/>
      <c r="P182" s="149"/>
      <c r="Q182" s="280"/>
    </row>
    <row r="183" spans="1:17" s="150" customFormat="1" ht="34.5" customHeight="1" x14ac:dyDescent="0.25">
      <c r="A183" s="283"/>
      <c r="B183" s="284"/>
      <c r="C183" s="284"/>
      <c r="D183" s="282"/>
      <c r="E183" s="282"/>
      <c r="F183" s="148"/>
      <c r="G183" s="276"/>
      <c r="H183" s="279"/>
      <c r="I183" s="281"/>
      <c r="J183" s="281"/>
      <c r="K183" s="290"/>
      <c r="L183" s="280"/>
      <c r="M183" s="280"/>
      <c r="N183" s="149"/>
      <c r="O183" s="149"/>
      <c r="P183" s="149"/>
      <c r="Q183" s="280"/>
    </row>
    <row r="184" spans="1:17" s="150" customFormat="1" ht="34.5" customHeight="1" x14ac:dyDescent="0.25">
      <c r="A184" s="283"/>
      <c r="B184" s="284"/>
      <c r="C184" s="284"/>
      <c r="D184" s="282"/>
      <c r="E184" s="282"/>
      <c r="F184" s="148"/>
      <c r="G184" s="274"/>
      <c r="H184" s="277" t="str">
        <f>IF(G184&lt;&gt;"",VLOOKUP(G184,'1.3 - Problemas'!$B$8:$L$19,2),"")</f>
        <v/>
      </c>
      <c r="I184" s="281"/>
      <c r="J184" s="281"/>
      <c r="K184" s="290"/>
      <c r="L184" s="280"/>
      <c r="M184" s="280"/>
      <c r="N184" s="149"/>
      <c r="O184" s="149"/>
      <c r="P184" s="149"/>
      <c r="Q184" s="280"/>
    </row>
    <row r="185" spans="1:17" s="150" customFormat="1" ht="34.5" customHeight="1" x14ac:dyDescent="0.25">
      <c r="A185" s="283"/>
      <c r="B185" s="284"/>
      <c r="C185" s="284"/>
      <c r="D185" s="282"/>
      <c r="E185" s="282"/>
      <c r="F185" s="148"/>
      <c r="G185" s="275"/>
      <c r="H185" s="278"/>
      <c r="I185" s="281"/>
      <c r="J185" s="281"/>
      <c r="K185" s="290"/>
      <c r="L185" s="280"/>
      <c r="M185" s="280"/>
      <c r="N185" s="149"/>
      <c r="O185" s="149"/>
      <c r="P185" s="149"/>
      <c r="Q185" s="280"/>
    </row>
    <row r="186" spans="1:17" s="150" customFormat="1" ht="34.5" customHeight="1" x14ac:dyDescent="0.25">
      <c r="A186" s="283"/>
      <c r="B186" s="284"/>
      <c r="C186" s="284"/>
      <c r="D186" s="282"/>
      <c r="E186" s="282"/>
      <c r="F186" s="148"/>
      <c r="G186" s="276"/>
      <c r="H186" s="279"/>
      <c r="I186" s="281"/>
      <c r="J186" s="281"/>
      <c r="K186" s="290"/>
      <c r="L186" s="280"/>
      <c r="M186" s="280"/>
      <c r="N186" s="149"/>
      <c r="O186" s="149"/>
      <c r="P186" s="149"/>
      <c r="Q186" s="280"/>
    </row>
    <row r="187" spans="1:17" s="150" customFormat="1" ht="34.5" customHeight="1" x14ac:dyDescent="0.25">
      <c r="A187" s="283">
        <v>21</v>
      </c>
      <c r="B187" s="284" t="str">
        <f>IF(VLOOKUP($R$1*100+$A187,ações_2013_14!$A$2:$I$1651,1)=$R$1*100+$A187,VLOOKUP($R$1*100+$A187,ações_2013_14!$A$2:$I$1651,6),"")</f>
        <v/>
      </c>
      <c r="C187" s="284" t="str">
        <f>IF(VLOOKUP($R$1*100+$A187,ações_2013_14!$A$2:$I$1651,1)=$R$1*100+$A187,VLOOKUP($R$1*100+$A187,ações_2013_14!$A$2:$I$1651,7),"")</f>
        <v/>
      </c>
      <c r="D187" s="282" t="str">
        <f>IF(VLOOKUP($R$1*100+$A187,ações_2013_14!$A$2:$I$1651,1)=$R$1*100+$A187,VLOOKUP($R$1*100+$A187,ações_2013_14!$A$2:$I$1651,8),"")</f>
        <v/>
      </c>
      <c r="E187" s="282" t="str">
        <f>IF(VLOOKUP($R$1*100+$A187,ações_2013_14!$A$2:$I$1651,1)=$R$1*100+$A187,VLOOKUP($R$1*100+$A187,ações_2013_14!$A$2:$I$1651,9),"")</f>
        <v/>
      </c>
      <c r="F187" s="148"/>
      <c r="G187" s="274"/>
      <c r="H187" s="277" t="str">
        <f>IF(G187&lt;&gt;"",VLOOKUP(G187,'1.3 - Problemas'!$B$8:$L$19,2),"")</f>
        <v/>
      </c>
      <c r="I187" s="281"/>
      <c r="J187" s="281"/>
      <c r="K187" s="290"/>
      <c r="L187" s="280"/>
      <c r="M187" s="280"/>
      <c r="N187" s="149"/>
      <c r="O187" s="149"/>
      <c r="P187" s="149"/>
      <c r="Q187" s="280"/>
    </row>
    <row r="188" spans="1:17" s="150" customFormat="1" ht="34.5" customHeight="1" x14ac:dyDescent="0.25">
      <c r="A188" s="283"/>
      <c r="B188" s="284"/>
      <c r="C188" s="284"/>
      <c r="D188" s="282"/>
      <c r="E188" s="282"/>
      <c r="F188" s="148"/>
      <c r="G188" s="275"/>
      <c r="H188" s="278"/>
      <c r="I188" s="281"/>
      <c r="J188" s="281"/>
      <c r="K188" s="290"/>
      <c r="L188" s="280"/>
      <c r="M188" s="280"/>
      <c r="N188" s="149"/>
      <c r="O188" s="149"/>
      <c r="P188" s="149"/>
      <c r="Q188" s="280"/>
    </row>
    <row r="189" spans="1:17" s="150" customFormat="1" ht="34.5" customHeight="1" x14ac:dyDescent="0.25">
      <c r="A189" s="283"/>
      <c r="B189" s="284"/>
      <c r="C189" s="284"/>
      <c r="D189" s="282"/>
      <c r="E189" s="282"/>
      <c r="F189" s="148"/>
      <c r="G189" s="276"/>
      <c r="H189" s="279"/>
      <c r="I189" s="281"/>
      <c r="J189" s="281"/>
      <c r="K189" s="290"/>
      <c r="L189" s="280"/>
      <c r="M189" s="280"/>
      <c r="N189" s="149"/>
      <c r="O189" s="149"/>
      <c r="P189" s="149"/>
      <c r="Q189" s="280"/>
    </row>
    <row r="190" spans="1:17" s="150" customFormat="1" ht="34.5" customHeight="1" x14ac:dyDescent="0.25">
      <c r="A190" s="283"/>
      <c r="B190" s="284"/>
      <c r="C190" s="284"/>
      <c r="D190" s="282"/>
      <c r="E190" s="282"/>
      <c r="F190" s="148"/>
      <c r="G190" s="274"/>
      <c r="H190" s="277" t="str">
        <f>IF(G190&lt;&gt;"",VLOOKUP(G190,'1.3 - Problemas'!$B$8:$L$19,2),"")</f>
        <v/>
      </c>
      <c r="I190" s="281"/>
      <c r="J190" s="281"/>
      <c r="K190" s="290"/>
      <c r="L190" s="280"/>
      <c r="M190" s="280"/>
      <c r="N190" s="149"/>
      <c r="O190" s="149"/>
      <c r="P190" s="149"/>
      <c r="Q190" s="280"/>
    </row>
    <row r="191" spans="1:17" s="150" customFormat="1" ht="34.5" customHeight="1" x14ac:dyDescent="0.25">
      <c r="A191" s="283"/>
      <c r="B191" s="284"/>
      <c r="C191" s="284"/>
      <c r="D191" s="282"/>
      <c r="E191" s="282"/>
      <c r="F191" s="148"/>
      <c r="G191" s="275"/>
      <c r="H191" s="278"/>
      <c r="I191" s="281"/>
      <c r="J191" s="281"/>
      <c r="K191" s="290"/>
      <c r="L191" s="280"/>
      <c r="M191" s="280"/>
      <c r="N191" s="149"/>
      <c r="O191" s="149"/>
      <c r="P191" s="149"/>
      <c r="Q191" s="280"/>
    </row>
    <row r="192" spans="1:17" s="150" customFormat="1" ht="34.5" customHeight="1" x14ac:dyDescent="0.25">
      <c r="A192" s="283"/>
      <c r="B192" s="284"/>
      <c r="C192" s="284"/>
      <c r="D192" s="282"/>
      <c r="E192" s="282"/>
      <c r="F192" s="148"/>
      <c r="G192" s="276"/>
      <c r="H192" s="279"/>
      <c r="I192" s="281"/>
      <c r="J192" s="281"/>
      <c r="K192" s="290"/>
      <c r="L192" s="280"/>
      <c r="M192" s="280"/>
      <c r="N192" s="149"/>
      <c r="O192" s="149"/>
      <c r="P192" s="149"/>
      <c r="Q192" s="280"/>
    </row>
    <row r="193" spans="1:17" s="150" customFormat="1" ht="34.5" customHeight="1" x14ac:dyDescent="0.25">
      <c r="A193" s="283"/>
      <c r="B193" s="284"/>
      <c r="C193" s="284"/>
      <c r="D193" s="282"/>
      <c r="E193" s="282"/>
      <c r="F193" s="148"/>
      <c r="G193" s="274"/>
      <c r="H193" s="277" t="str">
        <f>IF(G193&lt;&gt;"",VLOOKUP(G193,'1.3 - Problemas'!$B$8:$L$19,2),"")</f>
        <v/>
      </c>
      <c r="I193" s="281"/>
      <c r="J193" s="281"/>
      <c r="K193" s="290"/>
      <c r="L193" s="280"/>
      <c r="M193" s="280"/>
      <c r="N193" s="149"/>
      <c r="O193" s="149"/>
      <c r="P193" s="149"/>
      <c r="Q193" s="280"/>
    </row>
    <row r="194" spans="1:17" s="150" customFormat="1" ht="34.5" customHeight="1" x14ac:dyDescent="0.25">
      <c r="A194" s="283"/>
      <c r="B194" s="284"/>
      <c r="C194" s="284"/>
      <c r="D194" s="282"/>
      <c r="E194" s="282"/>
      <c r="F194" s="148"/>
      <c r="G194" s="275"/>
      <c r="H194" s="278"/>
      <c r="I194" s="281"/>
      <c r="J194" s="281"/>
      <c r="K194" s="290"/>
      <c r="L194" s="280"/>
      <c r="M194" s="280"/>
      <c r="N194" s="149"/>
      <c r="O194" s="149"/>
      <c r="P194" s="149"/>
      <c r="Q194" s="280"/>
    </row>
    <row r="195" spans="1:17" s="150" customFormat="1" ht="34.5" customHeight="1" x14ac:dyDescent="0.25">
      <c r="A195" s="283"/>
      <c r="B195" s="284"/>
      <c r="C195" s="284"/>
      <c r="D195" s="282"/>
      <c r="E195" s="282"/>
      <c r="F195" s="148"/>
      <c r="G195" s="276"/>
      <c r="H195" s="279"/>
      <c r="I195" s="281"/>
      <c r="J195" s="281"/>
      <c r="K195" s="290"/>
      <c r="L195" s="280"/>
      <c r="M195" s="280"/>
      <c r="N195" s="149"/>
      <c r="O195" s="149"/>
      <c r="P195" s="149"/>
      <c r="Q195" s="280"/>
    </row>
    <row r="196" spans="1:17" s="150" customFormat="1" ht="34.5" customHeight="1" x14ac:dyDescent="0.25">
      <c r="A196" s="283">
        <v>22</v>
      </c>
      <c r="B196" s="284" t="str">
        <f>IF(VLOOKUP($R$1*100+$A196,ações_2013_14!$A$2:$I$1651,1)=$R$1*100+$A196,VLOOKUP($R$1*100+$A196,ações_2013_14!$A$2:$I$1651,6),"")</f>
        <v/>
      </c>
      <c r="C196" s="284" t="str">
        <f>IF(VLOOKUP($R$1*100+$A196,ações_2013_14!$A$2:$I$1651,1)=$R$1*100+$A196,VLOOKUP($R$1*100+$A196,ações_2013_14!$A$2:$I$1651,7),"")</f>
        <v/>
      </c>
      <c r="D196" s="282" t="str">
        <f>IF(VLOOKUP($R$1*100+$A196,ações_2013_14!$A$2:$I$1651,1)=$R$1*100+$A196,VLOOKUP($R$1*100+$A196,ações_2013_14!$A$2:$I$1651,8),"")</f>
        <v/>
      </c>
      <c r="E196" s="282" t="str">
        <f>IF(VLOOKUP($R$1*100+$A196,ações_2013_14!$A$2:$I$1651,1)=$R$1*100+$A196,VLOOKUP($R$1*100+$A196,ações_2013_14!$A$2:$I$1651,9),"")</f>
        <v/>
      </c>
      <c r="F196" s="148"/>
      <c r="G196" s="274"/>
      <c r="H196" s="277" t="str">
        <f>IF(G196&lt;&gt;"",VLOOKUP(G196,'1.3 - Problemas'!$B$8:$L$19,2),"")</f>
        <v/>
      </c>
      <c r="I196" s="281"/>
      <c r="J196" s="281"/>
      <c r="K196" s="290"/>
      <c r="L196" s="280"/>
      <c r="M196" s="280"/>
      <c r="N196" s="149"/>
      <c r="O196" s="149"/>
      <c r="P196" s="149"/>
      <c r="Q196" s="280"/>
    </row>
    <row r="197" spans="1:17" s="150" customFormat="1" ht="34.5" customHeight="1" x14ac:dyDescent="0.25">
      <c r="A197" s="283"/>
      <c r="B197" s="284"/>
      <c r="C197" s="284"/>
      <c r="D197" s="282"/>
      <c r="E197" s="282"/>
      <c r="F197" s="148"/>
      <c r="G197" s="275"/>
      <c r="H197" s="278"/>
      <c r="I197" s="281"/>
      <c r="J197" s="281"/>
      <c r="K197" s="290"/>
      <c r="L197" s="280"/>
      <c r="M197" s="280"/>
      <c r="N197" s="149"/>
      <c r="O197" s="149"/>
      <c r="P197" s="149"/>
      <c r="Q197" s="280"/>
    </row>
    <row r="198" spans="1:17" s="150" customFormat="1" ht="34.5" customHeight="1" x14ac:dyDescent="0.25">
      <c r="A198" s="283"/>
      <c r="B198" s="284"/>
      <c r="C198" s="284"/>
      <c r="D198" s="282"/>
      <c r="E198" s="282"/>
      <c r="F198" s="148"/>
      <c r="G198" s="276"/>
      <c r="H198" s="279"/>
      <c r="I198" s="281"/>
      <c r="J198" s="281"/>
      <c r="K198" s="290"/>
      <c r="L198" s="280"/>
      <c r="M198" s="280"/>
      <c r="N198" s="149"/>
      <c r="O198" s="149"/>
      <c r="P198" s="149"/>
      <c r="Q198" s="280"/>
    </row>
    <row r="199" spans="1:17" s="150" customFormat="1" ht="34.5" customHeight="1" x14ac:dyDescent="0.25">
      <c r="A199" s="283"/>
      <c r="B199" s="284"/>
      <c r="C199" s="284"/>
      <c r="D199" s="282"/>
      <c r="E199" s="282"/>
      <c r="F199" s="148"/>
      <c r="G199" s="274"/>
      <c r="H199" s="277" t="str">
        <f>IF(G199&lt;&gt;"",VLOOKUP(G199,'1.3 - Problemas'!$B$8:$L$19,2),"")</f>
        <v/>
      </c>
      <c r="I199" s="281"/>
      <c r="J199" s="281"/>
      <c r="K199" s="290"/>
      <c r="L199" s="280"/>
      <c r="M199" s="280"/>
      <c r="N199" s="149"/>
      <c r="O199" s="149"/>
      <c r="P199" s="149"/>
      <c r="Q199" s="280"/>
    </row>
    <row r="200" spans="1:17" s="150" customFormat="1" ht="34.5" customHeight="1" x14ac:dyDescent="0.25">
      <c r="A200" s="283"/>
      <c r="B200" s="284"/>
      <c r="C200" s="284"/>
      <c r="D200" s="282"/>
      <c r="E200" s="282"/>
      <c r="F200" s="148"/>
      <c r="G200" s="275"/>
      <c r="H200" s="278"/>
      <c r="I200" s="281"/>
      <c r="J200" s="281"/>
      <c r="K200" s="290"/>
      <c r="L200" s="280"/>
      <c r="M200" s="280"/>
      <c r="N200" s="149"/>
      <c r="O200" s="149"/>
      <c r="P200" s="149"/>
      <c r="Q200" s="280"/>
    </row>
    <row r="201" spans="1:17" s="150" customFormat="1" ht="34.5" customHeight="1" x14ac:dyDescent="0.25">
      <c r="A201" s="283"/>
      <c r="B201" s="284"/>
      <c r="C201" s="284"/>
      <c r="D201" s="282"/>
      <c r="E201" s="282"/>
      <c r="F201" s="148"/>
      <c r="G201" s="276"/>
      <c r="H201" s="279"/>
      <c r="I201" s="281"/>
      <c r="J201" s="281"/>
      <c r="K201" s="290"/>
      <c r="L201" s="280"/>
      <c r="M201" s="280"/>
      <c r="N201" s="149"/>
      <c r="O201" s="149"/>
      <c r="P201" s="149"/>
      <c r="Q201" s="280"/>
    </row>
    <row r="202" spans="1:17" s="150" customFormat="1" ht="34.5" customHeight="1" x14ac:dyDescent="0.25">
      <c r="A202" s="283"/>
      <c r="B202" s="284"/>
      <c r="C202" s="284"/>
      <c r="D202" s="282"/>
      <c r="E202" s="282"/>
      <c r="F202" s="148"/>
      <c r="G202" s="274"/>
      <c r="H202" s="277" t="str">
        <f>IF(G202&lt;&gt;"",VLOOKUP(G202,'1.3 - Problemas'!$B$8:$L$19,2),"")</f>
        <v/>
      </c>
      <c r="I202" s="281"/>
      <c r="J202" s="281"/>
      <c r="K202" s="290"/>
      <c r="L202" s="280"/>
      <c r="M202" s="280"/>
      <c r="N202" s="149"/>
      <c r="O202" s="149"/>
      <c r="P202" s="149"/>
      <c r="Q202" s="280"/>
    </row>
    <row r="203" spans="1:17" s="150" customFormat="1" ht="34.5" customHeight="1" x14ac:dyDescent="0.25">
      <c r="A203" s="283"/>
      <c r="B203" s="284"/>
      <c r="C203" s="284"/>
      <c r="D203" s="282"/>
      <c r="E203" s="282"/>
      <c r="F203" s="148"/>
      <c r="G203" s="275"/>
      <c r="H203" s="278"/>
      <c r="I203" s="281"/>
      <c r="J203" s="281"/>
      <c r="K203" s="290"/>
      <c r="L203" s="280"/>
      <c r="M203" s="280"/>
      <c r="N203" s="149"/>
      <c r="O203" s="149"/>
      <c r="P203" s="149"/>
      <c r="Q203" s="280"/>
    </row>
    <row r="204" spans="1:17" s="150" customFormat="1" ht="34.5" customHeight="1" x14ac:dyDescent="0.25">
      <c r="A204" s="283"/>
      <c r="B204" s="284"/>
      <c r="C204" s="284"/>
      <c r="D204" s="282"/>
      <c r="E204" s="282"/>
      <c r="F204" s="148"/>
      <c r="G204" s="276"/>
      <c r="H204" s="279"/>
      <c r="I204" s="281"/>
      <c r="J204" s="281"/>
      <c r="K204" s="290"/>
      <c r="L204" s="280"/>
      <c r="M204" s="280"/>
      <c r="N204" s="149"/>
      <c r="O204" s="149"/>
      <c r="P204" s="149"/>
      <c r="Q204" s="280"/>
    </row>
    <row r="205" spans="1:17" s="150" customFormat="1" ht="34.5" customHeight="1" x14ac:dyDescent="0.25">
      <c r="A205" s="283">
        <v>23</v>
      </c>
      <c r="B205" s="284" t="str">
        <f>IF(VLOOKUP($R$1*100+$A205,ações_2013_14!$A$2:$I$1651,1)=$R$1*100+$A205,VLOOKUP($R$1*100+$A205,ações_2013_14!$A$2:$I$1651,6),"")</f>
        <v/>
      </c>
      <c r="C205" s="284" t="str">
        <f>IF(VLOOKUP($R$1*100+$A205,ações_2013_14!$A$2:$I$1651,1)=$R$1*100+$A205,VLOOKUP($R$1*100+$A205,ações_2013_14!$A$2:$I$1651,7),"")</f>
        <v/>
      </c>
      <c r="D205" s="282" t="str">
        <f>IF(VLOOKUP($R$1*100+$A205,ações_2013_14!$A$2:$I$1651,1)=$R$1*100+$A205,VLOOKUP($R$1*100+$A205,ações_2013_14!$A$2:$I$1651,8),"")</f>
        <v/>
      </c>
      <c r="E205" s="282" t="str">
        <f>IF(VLOOKUP($R$1*100+$A205,ações_2013_14!$A$2:$I$1651,1)=$R$1*100+$A205,VLOOKUP($R$1*100+$A205,ações_2013_14!$A$2:$I$1651,9),"")</f>
        <v/>
      </c>
      <c r="F205" s="148"/>
      <c r="G205" s="274"/>
      <c r="H205" s="277" t="str">
        <f>IF(G205&lt;&gt;"",VLOOKUP(G205,'1.3 - Problemas'!$B$8:$L$19,2),"")</f>
        <v/>
      </c>
      <c r="I205" s="281"/>
      <c r="J205" s="281"/>
      <c r="K205" s="290"/>
      <c r="L205" s="280"/>
      <c r="M205" s="280"/>
      <c r="N205" s="149"/>
      <c r="O205" s="149"/>
      <c r="P205" s="149"/>
      <c r="Q205" s="280"/>
    </row>
    <row r="206" spans="1:17" s="150" customFormat="1" ht="34.5" customHeight="1" x14ac:dyDescent="0.25">
      <c r="A206" s="283"/>
      <c r="B206" s="284"/>
      <c r="C206" s="284"/>
      <c r="D206" s="282"/>
      <c r="E206" s="282"/>
      <c r="F206" s="148"/>
      <c r="G206" s="275"/>
      <c r="H206" s="278"/>
      <c r="I206" s="281"/>
      <c r="J206" s="281"/>
      <c r="K206" s="290"/>
      <c r="L206" s="280"/>
      <c r="M206" s="280"/>
      <c r="N206" s="149"/>
      <c r="O206" s="149"/>
      <c r="P206" s="149"/>
      <c r="Q206" s="280"/>
    </row>
    <row r="207" spans="1:17" s="150" customFormat="1" ht="34.5" customHeight="1" x14ac:dyDescent="0.25">
      <c r="A207" s="283"/>
      <c r="B207" s="284"/>
      <c r="C207" s="284"/>
      <c r="D207" s="282"/>
      <c r="E207" s="282"/>
      <c r="F207" s="148"/>
      <c r="G207" s="276"/>
      <c r="H207" s="279"/>
      <c r="I207" s="281"/>
      <c r="J207" s="281"/>
      <c r="K207" s="290"/>
      <c r="L207" s="280"/>
      <c r="M207" s="280"/>
      <c r="N207" s="149"/>
      <c r="O207" s="149"/>
      <c r="P207" s="149"/>
      <c r="Q207" s="280"/>
    </row>
    <row r="208" spans="1:17" s="150" customFormat="1" ht="34.5" customHeight="1" x14ac:dyDescent="0.25">
      <c r="A208" s="283"/>
      <c r="B208" s="284"/>
      <c r="C208" s="284"/>
      <c r="D208" s="282"/>
      <c r="E208" s="282"/>
      <c r="F208" s="148"/>
      <c r="G208" s="274"/>
      <c r="H208" s="277" t="str">
        <f>IF(G208&lt;&gt;"",VLOOKUP(G208,'1.3 - Problemas'!$B$8:$L$19,2),"")</f>
        <v/>
      </c>
      <c r="I208" s="281"/>
      <c r="J208" s="281"/>
      <c r="K208" s="290"/>
      <c r="L208" s="280"/>
      <c r="M208" s="280"/>
      <c r="N208" s="149"/>
      <c r="O208" s="149"/>
      <c r="P208" s="149"/>
      <c r="Q208" s="280"/>
    </row>
    <row r="209" spans="1:17" s="150" customFormat="1" ht="34.5" customHeight="1" x14ac:dyDescent="0.25">
      <c r="A209" s="283"/>
      <c r="B209" s="284"/>
      <c r="C209" s="284"/>
      <c r="D209" s="282"/>
      <c r="E209" s="282"/>
      <c r="F209" s="148"/>
      <c r="G209" s="275"/>
      <c r="H209" s="278"/>
      <c r="I209" s="281"/>
      <c r="J209" s="281"/>
      <c r="K209" s="290"/>
      <c r="L209" s="280"/>
      <c r="M209" s="280"/>
      <c r="N209" s="149"/>
      <c r="O209" s="149"/>
      <c r="P209" s="149"/>
      <c r="Q209" s="280"/>
    </row>
    <row r="210" spans="1:17" s="150" customFormat="1" ht="34.5" customHeight="1" x14ac:dyDescent="0.25">
      <c r="A210" s="283"/>
      <c r="B210" s="284"/>
      <c r="C210" s="284"/>
      <c r="D210" s="282"/>
      <c r="E210" s="282"/>
      <c r="F210" s="148"/>
      <c r="G210" s="276"/>
      <c r="H210" s="279"/>
      <c r="I210" s="281"/>
      <c r="J210" s="281"/>
      <c r="K210" s="290"/>
      <c r="L210" s="280"/>
      <c r="M210" s="280"/>
      <c r="N210" s="149"/>
      <c r="O210" s="149"/>
      <c r="P210" s="149"/>
      <c r="Q210" s="280"/>
    </row>
    <row r="211" spans="1:17" s="150" customFormat="1" ht="34.5" customHeight="1" x14ac:dyDescent="0.25">
      <c r="A211" s="283"/>
      <c r="B211" s="284"/>
      <c r="C211" s="284"/>
      <c r="D211" s="282"/>
      <c r="E211" s="282"/>
      <c r="F211" s="148"/>
      <c r="G211" s="274"/>
      <c r="H211" s="277" t="str">
        <f>IF(G211&lt;&gt;"",VLOOKUP(G211,'1.3 - Problemas'!$B$8:$L$19,2),"")</f>
        <v/>
      </c>
      <c r="I211" s="281"/>
      <c r="J211" s="281"/>
      <c r="K211" s="290"/>
      <c r="L211" s="280"/>
      <c r="M211" s="280"/>
      <c r="N211" s="149"/>
      <c r="O211" s="149"/>
      <c r="P211" s="149"/>
      <c r="Q211" s="280"/>
    </row>
    <row r="212" spans="1:17" s="150" customFormat="1" ht="34.5" customHeight="1" x14ac:dyDescent="0.25">
      <c r="A212" s="283"/>
      <c r="B212" s="284"/>
      <c r="C212" s="284"/>
      <c r="D212" s="282"/>
      <c r="E212" s="282"/>
      <c r="F212" s="148"/>
      <c r="G212" s="275"/>
      <c r="H212" s="278"/>
      <c r="I212" s="281"/>
      <c r="J212" s="281"/>
      <c r="K212" s="290"/>
      <c r="L212" s="280"/>
      <c r="M212" s="280"/>
      <c r="N212" s="149"/>
      <c r="O212" s="149"/>
      <c r="P212" s="149"/>
      <c r="Q212" s="280"/>
    </row>
    <row r="213" spans="1:17" s="150" customFormat="1" ht="34.5" customHeight="1" x14ac:dyDescent="0.25">
      <c r="A213" s="283"/>
      <c r="B213" s="284"/>
      <c r="C213" s="284"/>
      <c r="D213" s="282"/>
      <c r="E213" s="282"/>
      <c r="F213" s="148"/>
      <c r="G213" s="276"/>
      <c r="H213" s="279"/>
      <c r="I213" s="281"/>
      <c r="J213" s="281"/>
      <c r="K213" s="290"/>
      <c r="L213" s="280"/>
      <c r="M213" s="280"/>
      <c r="N213" s="149"/>
      <c r="O213" s="149"/>
      <c r="P213" s="149"/>
      <c r="Q213" s="280"/>
    </row>
    <row r="214" spans="1:17" s="150" customFormat="1" ht="34.5" customHeight="1" x14ac:dyDescent="0.25">
      <c r="A214" s="283">
        <v>24</v>
      </c>
      <c r="B214" s="284" t="str">
        <f>IF(VLOOKUP($R$1*100+$A214,ações_2013_14!$A$2:$I$1651,1)=$R$1*100+$A214,VLOOKUP($R$1*100+$A214,ações_2013_14!$A$2:$I$1651,6),"")</f>
        <v/>
      </c>
      <c r="C214" s="284" t="str">
        <f>IF(VLOOKUP($R$1*100+$A214,ações_2013_14!$A$2:$I$1651,1)=$R$1*100+$A214,VLOOKUP($R$1*100+$A214,ações_2013_14!$A$2:$I$1651,7),"")</f>
        <v/>
      </c>
      <c r="D214" s="282" t="str">
        <f>IF(VLOOKUP($R$1*100+$A214,ações_2013_14!$A$2:$I$1651,1)=$R$1*100+$A214,VLOOKUP($R$1*100+$A214,ações_2013_14!$A$2:$I$1651,8),"")</f>
        <v/>
      </c>
      <c r="E214" s="282" t="str">
        <f>IF(VLOOKUP($R$1*100+$A214,ações_2013_14!$A$2:$I$1651,1)=$R$1*100+$A214,VLOOKUP($R$1*100+$A214,ações_2013_14!$A$2:$I$1651,9),"")</f>
        <v/>
      </c>
      <c r="F214" s="148"/>
      <c r="G214" s="274"/>
      <c r="H214" s="277" t="str">
        <f>IF(G214&lt;&gt;"",VLOOKUP(G214,'1.3 - Problemas'!$B$8:$L$19,2),"")</f>
        <v/>
      </c>
      <c r="I214" s="281"/>
      <c r="J214" s="281"/>
      <c r="K214" s="290"/>
      <c r="L214" s="280"/>
      <c r="M214" s="280"/>
      <c r="N214" s="149"/>
      <c r="O214" s="149"/>
      <c r="P214" s="149"/>
      <c r="Q214" s="280"/>
    </row>
    <row r="215" spans="1:17" s="150" customFormat="1" ht="34.5" customHeight="1" x14ac:dyDescent="0.25">
      <c r="A215" s="283"/>
      <c r="B215" s="284"/>
      <c r="C215" s="284"/>
      <c r="D215" s="282"/>
      <c r="E215" s="282"/>
      <c r="F215" s="148"/>
      <c r="G215" s="275"/>
      <c r="H215" s="278"/>
      <c r="I215" s="281"/>
      <c r="J215" s="281"/>
      <c r="K215" s="290"/>
      <c r="L215" s="280"/>
      <c r="M215" s="280"/>
      <c r="N215" s="149"/>
      <c r="O215" s="149"/>
      <c r="P215" s="149"/>
      <c r="Q215" s="280"/>
    </row>
    <row r="216" spans="1:17" s="150" customFormat="1" ht="34.5" customHeight="1" x14ac:dyDescent="0.25">
      <c r="A216" s="283"/>
      <c r="B216" s="284"/>
      <c r="C216" s="284"/>
      <c r="D216" s="282"/>
      <c r="E216" s="282"/>
      <c r="F216" s="148"/>
      <c r="G216" s="276"/>
      <c r="H216" s="279"/>
      <c r="I216" s="281"/>
      <c r="J216" s="281"/>
      <c r="K216" s="290"/>
      <c r="L216" s="280"/>
      <c r="M216" s="280"/>
      <c r="N216" s="149"/>
      <c r="O216" s="149"/>
      <c r="P216" s="149"/>
      <c r="Q216" s="280"/>
    </row>
    <row r="217" spans="1:17" s="150" customFormat="1" ht="34.5" customHeight="1" x14ac:dyDescent="0.25">
      <c r="A217" s="283"/>
      <c r="B217" s="284"/>
      <c r="C217" s="284"/>
      <c r="D217" s="282"/>
      <c r="E217" s="282"/>
      <c r="F217" s="148"/>
      <c r="G217" s="274"/>
      <c r="H217" s="277" t="str">
        <f>IF(G217&lt;&gt;"",VLOOKUP(G217,'1.3 - Problemas'!$B$8:$L$19,2),"")</f>
        <v/>
      </c>
      <c r="I217" s="281"/>
      <c r="J217" s="281"/>
      <c r="K217" s="290"/>
      <c r="L217" s="280"/>
      <c r="M217" s="280"/>
      <c r="N217" s="149"/>
      <c r="O217" s="149"/>
      <c r="P217" s="149"/>
      <c r="Q217" s="280"/>
    </row>
    <row r="218" spans="1:17" s="150" customFormat="1" ht="34.5" customHeight="1" x14ac:dyDescent="0.25">
      <c r="A218" s="283"/>
      <c r="B218" s="284"/>
      <c r="C218" s="284"/>
      <c r="D218" s="282"/>
      <c r="E218" s="282"/>
      <c r="F218" s="148"/>
      <c r="G218" s="275"/>
      <c r="H218" s="278"/>
      <c r="I218" s="281"/>
      <c r="J218" s="281"/>
      <c r="K218" s="290"/>
      <c r="L218" s="280"/>
      <c r="M218" s="280"/>
      <c r="N218" s="149"/>
      <c r="O218" s="149"/>
      <c r="P218" s="149"/>
      <c r="Q218" s="280"/>
    </row>
    <row r="219" spans="1:17" s="150" customFormat="1" ht="34.5" customHeight="1" x14ac:dyDescent="0.25">
      <c r="A219" s="283"/>
      <c r="B219" s="284"/>
      <c r="C219" s="284"/>
      <c r="D219" s="282"/>
      <c r="E219" s="282"/>
      <c r="F219" s="148"/>
      <c r="G219" s="276"/>
      <c r="H219" s="279"/>
      <c r="I219" s="281"/>
      <c r="J219" s="281"/>
      <c r="K219" s="290"/>
      <c r="L219" s="280"/>
      <c r="M219" s="280"/>
      <c r="N219" s="149"/>
      <c r="O219" s="149"/>
      <c r="P219" s="149"/>
      <c r="Q219" s="280"/>
    </row>
    <row r="220" spans="1:17" s="150" customFormat="1" ht="34.5" customHeight="1" x14ac:dyDescent="0.25">
      <c r="A220" s="283"/>
      <c r="B220" s="284"/>
      <c r="C220" s="284"/>
      <c r="D220" s="282"/>
      <c r="E220" s="282"/>
      <c r="F220" s="148"/>
      <c r="G220" s="274"/>
      <c r="H220" s="277" t="str">
        <f>IF(G220&lt;&gt;"",VLOOKUP(G220,'1.3 - Problemas'!$B$8:$L$19,2),"")</f>
        <v/>
      </c>
      <c r="I220" s="281"/>
      <c r="J220" s="281"/>
      <c r="K220" s="290"/>
      <c r="L220" s="280"/>
      <c r="M220" s="280"/>
      <c r="N220" s="149"/>
      <c r="O220" s="149"/>
      <c r="P220" s="149"/>
      <c r="Q220" s="280"/>
    </row>
    <row r="221" spans="1:17" s="150" customFormat="1" ht="34.5" customHeight="1" x14ac:dyDescent="0.25">
      <c r="A221" s="283"/>
      <c r="B221" s="284"/>
      <c r="C221" s="284"/>
      <c r="D221" s="282"/>
      <c r="E221" s="282"/>
      <c r="F221" s="148"/>
      <c r="G221" s="275"/>
      <c r="H221" s="278"/>
      <c r="I221" s="281"/>
      <c r="J221" s="281"/>
      <c r="K221" s="290"/>
      <c r="L221" s="280"/>
      <c r="M221" s="280"/>
      <c r="N221" s="149"/>
      <c r="O221" s="149"/>
      <c r="P221" s="149"/>
      <c r="Q221" s="280"/>
    </row>
    <row r="222" spans="1:17" s="150" customFormat="1" ht="34.5" customHeight="1" x14ac:dyDescent="0.25">
      <c r="A222" s="283"/>
      <c r="B222" s="284"/>
      <c r="C222" s="284"/>
      <c r="D222" s="282"/>
      <c r="E222" s="282"/>
      <c r="F222" s="148"/>
      <c r="G222" s="276"/>
      <c r="H222" s="279"/>
      <c r="I222" s="281"/>
      <c r="J222" s="281"/>
      <c r="K222" s="290"/>
      <c r="L222" s="280"/>
      <c r="M222" s="280"/>
      <c r="N222" s="149"/>
      <c r="O222" s="149"/>
      <c r="P222" s="149"/>
      <c r="Q222" s="280"/>
    </row>
    <row r="223" spans="1:17" s="150" customFormat="1" ht="34.5" customHeight="1" x14ac:dyDescent="0.25">
      <c r="A223" s="283">
        <v>25</v>
      </c>
      <c r="B223" s="284" t="str">
        <f>IF(VLOOKUP($R$1*100+$A223,ações_2013_14!$A$2:$I$1651,1)=$R$1*100+$A223,VLOOKUP($R$1*100+$A223,ações_2013_14!$A$2:$I$1651,6),"")</f>
        <v/>
      </c>
      <c r="C223" s="284" t="str">
        <f>IF(VLOOKUP($R$1*100+$A223,ações_2013_14!$A$2:$I$1651,1)=$R$1*100+$A223,VLOOKUP($R$1*100+$A223,ações_2013_14!$A$2:$I$1651,7),"")</f>
        <v/>
      </c>
      <c r="D223" s="282" t="str">
        <f>IF(VLOOKUP($R$1*100+$A223,ações_2013_14!$A$2:$I$1651,1)=$R$1*100+$A223,VLOOKUP($R$1*100+$A223,ações_2013_14!$A$2:$I$1651,8),"")</f>
        <v/>
      </c>
      <c r="E223" s="282" t="str">
        <f>IF(VLOOKUP($R$1*100+$A223,ações_2013_14!$A$2:$I$1651,1)=$R$1*100+$A223,VLOOKUP($R$1*100+$A223,ações_2013_14!$A$2:$I$1651,9),"")</f>
        <v/>
      </c>
      <c r="F223" s="148"/>
      <c r="G223" s="274"/>
      <c r="H223" s="277" t="str">
        <f>IF(G223&lt;&gt;"",VLOOKUP(G223,'1.3 - Problemas'!$B$8:$L$19,2),"")</f>
        <v/>
      </c>
      <c r="I223" s="281"/>
      <c r="J223" s="281"/>
      <c r="K223" s="290"/>
      <c r="L223" s="280"/>
      <c r="M223" s="280"/>
      <c r="N223" s="149"/>
      <c r="O223" s="149"/>
      <c r="P223" s="149"/>
      <c r="Q223" s="280"/>
    </row>
    <row r="224" spans="1:17" s="150" customFormat="1" ht="34.5" customHeight="1" x14ac:dyDescent="0.25">
      <c r="A224" s="283"/>
      <c r="B224" s="284"/>
      <c r="C224" s="284"/>
      <c r="D224" s="282"/>
      <c r="E224" s="282"/>
      <c r="F224" s="148"/>
      <c r="G224" s="275"/>
      <c r="H224" s="278"/>
      <c r="I224" s="281"/>
      <c r="J224" s="281"/>
      <c r="K224" s="290"/>
      <c r="L224" s="280"/>
      <c r="M224" s="280"/>
      <c r="N224" s="149"/>
      <c r="O224" s="149"/>
      <c r="P224" s="149"/>
      <c r="Q224" s="280"/>
    </row>
    <row r="225" spans="1:17" s="150" customFormat="1" ht="34.5" customHeight="1" x14ac:dyDescent="0.25">
      <c r="A225" s="283"/>
      <c r="B225" s="284"/>
      <c r="C225" s="284"/>
      <c r="D225" s="282"/>
      <c r="E225" s="282"/>
      <c r="F225" s="148"/>
      <c r="G225" s="276"/>
      <c r="H225" s="279"/>
      <c r="I225" s="281"/>
      <c r="J225" s="281"/>
      <c r="K225" s="290"/>
      <c r="L225" s="280"/>
      <c r="M225" s="280"/>
      <c r="N225" s="149"/>
      <c r="O225" s="149"/>
      <c r="P225" s="149"/>
      <c r="Q225" s="280"/>
    </row>
    <row r="226" spans="1:17" s="150" customFormat="1" ht="34.5" customHeight="1" x14ac:dyDescent="0.25">
      <c r="A226" s="283"/>
      <c r="B226" s="284"/>
      <c r="C226" s="284"/>
      <c r="D226" s="282"/>
      <c r="E226" s="282"/>
      <c r="F226" s="148"/>
      <c r="G226" s="274"/>
      <c r="H226" s="277" t="str">
        <f>IF(G226&lt;&gt;"",VLOOKUP(G226,'1.3 - Problemas'!$B$8:$L$19,2),"")</f>
        <v/>
      </c>
      <c r="I226" s="281"/>
      <c r="J226" s="281"/>
      <c r="K226" s="290"/>
      <c r="L226" s="280"/>
      <c r="M226" s="280"/>
      <c r="N226" s="149"/>
      <c r="O226" s="149"/>
      <c r="P226" s="149"/>
      <c r="Q226" s="280"/>
    </row>
    <row r="227" spans="1:17" s="150" customFormat="1" ht="34.5" customHeight="1" x14ac:dyDescent="0.25">
      <c r="A227" s="283"/>
      <c r="B227" s="284"/>
      <c r="C227" s="284"/>
      <c r="D227" s="282"/>
      <c r="E227" s="282"/>
      <c r="F227" s="148"/>
      <c r="G227" s="275"/>
      <c r="H227" s="278"/>
      <c r="I227" s="281"/>
      <c r="J227" s="281"/>
      <c r="K227" s="290"/>
      <c r="L227" s="280"/>
      <c r="M227" s="280"/>
      <c r="N227" s="149"/>
      <c r="O227" s="149"/>
      <c r="P227" s="149"/>
      <c r="Q227" s="280"/>
    </row>
    <row r="228" spans="1:17" s="150" customFormat="1" ht="34.5" customHeight="1" x14ac:dyDescent="0.25">
      <c r="A228" s="283"/>
      <c r="B228" s="284"/>
      <c r="C228" s="284"/>
      <c r="D228" s="282"/>
      <c r="E228" s="282"/>
      <c r="F228" s="148"/>
      <c r="G228" s="276"/>
      <c r="H228" s="279"/>
      <c r="I228" s="281"/>
      <c r="J228" s="281"/>
      <c r="K228" s="290"/>
      <c r="L228" s="280"/>
      <c r="M228" s="280"/>
      <c r="N228" s="149"/>
      <c r="O228" s="149"/>
      <c r="P228" s="149"/>
      <c r="Q228" s="280"/>
    </row>
    <row r="229" spans="1:17" s="150" customFormat="1" ht="34.5" customHeight="1" x14ac:dyDescent="0.25">
      <c r="A229" s="283"/>
      <c r="B229" s="284"/>
      <c r="C229" s="284"/>
      <c r="D229" s="282"/>
      <c r="E229" s="282"/>
      <c r="F229" s="148"/>
      <c r="G229" s="274"/>
      <c r="H229" s="277" t="str">
        <f>IF(G229&lt;&gt;"",VLOOKUP(G229,'1.3 - Problemas'!$B$8:$L$19,2),"")</f>
        <v/>
      </c>
      <c r="I229" s="281"/>
      <c r="J229" s="281"/>
      <c r="K229" s="290"/>
      <c r="L229" s="280"/>
      <c r="M229" s="280"/>
      <c r="N229" s="149"/>
      <c r="O229" s="149"/>
      <c r="P229" s="149"/>
      <c r="Q229" s="280"/>
    </row>
    <row r="230" spans="1:17" s="150" customFormat="1" ht="34.5" customHeight="1" x14ac:dyDescent="0.25">
      <c r="A230" s="283"/>
      <c r="B230" s="284"/>
      <c r="C230" s="284"/>
      <c r="D230" s="282"/>
      <c r="E230" s="282"/>
      <c r="F230" s="148"/>
      <c r="G230" s="275"/>
      <c r="H230" s="278"/>
      <c r="I230" s="281"/>
      <c r="J230" s="281"/>
      <c r="K230" s="290"/>
      <c r="L230" s="280"/>
      <c r="M230" s="280"/>
      <c r="N230" s="149"/>
      <c r="O230" s="149"/>
      <c r="P230" s="149"/>
      <c r="Q230" s="280"/>
    </row>
    <row r="231" spans="1:17" s="150" customFormat="1" ht="34.5" customHeight="1" x14ac:dyDescent="0.25">
      <c r="A231" s="283"/>
      <c r="B231" s="284"/>
      <c r="C231" s="284"/>
      <c r="D231" s="282"/>
      <c r="E231" s="282"/>
      <c r="F231" s="148"/>
      <c r="G231" s="276"/>
      <c r="H231" s="279"/>
      <c r="I231" s="281"/>
      <c r="J231" s="281"/>
      <c r="K231" s="290"/>
      <c r="L231" s="280"/>
      <c r="M231" s="280"/>
      <c r="N231" s="149"/>
      <c r="O231" s="149"/>
      <c r="P231" s="149"/>
      <c r="Q231" s="280"/>
    </row>
  </sheetData>
  <sheetProtection password="DC9F" sheet="1" objects="1" scenarios="1" formatRows="0"/>
  <autoFilter ref="A6:Q6"/>
  <mergeCells count="489">
    <mergeCell ref="Q196:Q204"/>
    <mergeCell ref="Q205:Q213"/>
    <mergeCell ref="Q214:Q222"/>
    <mergeCell ref="Q223:Q231"/>
    <mergeCell ref="Q106:Q114"/>
    <mergeCell ref="Q115:Q123"/>
    <mergeCell ref="Q124:Q132"/>
    <mergeCell ref="Q133:Q141"/>
    <mergeCell ref="Q142:Q150"/>
    <mergeCell ref="Q97:Q105"/>
    <mergeCell ref="Q187:Q195"/>
    <mergeCell ref="Q25:Q33"/>
    <mergeCell ref="I7:I15"/>
    <mergeCell ref="J7:J15"/>
    <mergeCell ref="K7:K15"/>
    <mergeCell ref="L7:L15"/>
    <mergeCell ref="M7:M9"/>
    <mergeCell ref="M10:M12"/>
    <mergeCell ref="Q160:Q168"/>
    <mergeCell ref="Q169:Q177"/>
    <mergeCell ref="Q178:Q186"/>
    <mergeCell ref="Q34:Q42"/>
    <mergeCell ref="Q43:Q51"/>
    <mergeCell ref="Q52:Q60"/>
    <mergeCell ref="Q61:Q69"/>
    <mergeCell ref="Q70:Q78"/>
    <mergeCell ref="Q79:Q87"/>
    <mergeCell ref="Q88:Q96"/>
    <mergeCell ref="Q151:Q159"/>
    <mergeCell ref="K16:K24"/>
    <mergeCell ref="L16:L24"/>
    <mergeCell ref="M16:M18"/>
    <mergeCell ref="M19:M21"/>
    <mergeCell ref="M22:M24"/>
    <mergeCell ref="M13:M15"/>
    <mergeCell ref="N2:O2"/>
    <mergeCell ref="Q16:Q24"/>
    <mergeCell ref="I25:I33"/>
    <mergeCell ref="J25:J33"/>
    <mergeCell ref="K25:K33"/>
    <mergeCell ref="L25:L33"/>
    <mergeCell ref="M25:M27"/>
    <mergeCell ref="M28:M30"/>
    <mergeCell ref="M31:M33"/>
    <mergeCell ref="I16:I24"/>
    <mergeCell ref="J16:J24"/>
    <mergeCell ref="H10:H12"/>
    <mergeCell ref="H13:H15"/>
    <mergeCell ref="G3:Q3"/>
    <mergeCell ref="G4:H5"/>
    <mergeCell ref="H7:H9"/>
    <mergeCell ref="Q4:Q5"/>
    <mergeCell ref="Q7:Q15"/>
    <mergeCell ref="I4:I5"/>
    <mergeCell ref="J4:L4"/>
    <mergeCell ref="M4:M5"/>
    <mergeCell ref="N4:N5"/>
    <mergeCell ref="O4:O5"/>
    <mergeCell ref="P4:P5"/>
    <mergeCell ref="G25:G27"/>
    <mergeCell ref="H25:H27"/>
    <mergeCell ref="G28:G30"/>
    <mergeCell ref="H28:H30"/>
    <mergeCell ref="G31:G33"/>
    <mergeCell ref="H31:H33"/>
    <mergeCell ref="G34:G36"/>
    <mergeCell ref="G16:G18"/>
    <mergeCell ref="H16:H18"/>
    <mergeCell ref="G19:G21"/>
    <mergeCell ref="H19:H21"/>
    <mergeCell ref="G22:G24"/>
    <mergeCell ref="H22:H24"/>
    <mergeCell ref="G46:G48"/>
    <mergeCell ref="L43:L51"/>
    <mergeCell ref="M43:M45"/>
    <mergeCell ref="M46:M48"/>
    <mergeCell ref="M49:M51"/>
    <mergeCell ref="I34:I42"/>
    <mergeCell ref="J34:J42"/>
    <mergeCell ref="K34:K42"/>
    <mergeCell ref="L34:L42"/>
    <mergeCell ref="M34:M36"/>
    <mergeCell ref="H34:H36"/>
    <mergeCell ref="G37:G39"/>
    <mergeCell ref="H37:H39"/>
    <mergeCell ref="G40:G42"/>
    <mergeCell ref="H40:H42"/>
    <mergeCell ref="G43:G45"/>
    <mergeCell ref="H43:H45"/>
    <mergeCell ref="I43:I51"/>
    <mergeCell ref="J43:J51"/>
    <mergeCell ref="K43:K51"/>
    <mergeCell ref="H49:H51"/>
    <mergeCell ref="J52:J60"/>
    <mergeCell ref="K52:K60"/>
    <mergeCell ref="L52:L60"/>
    <mergeCell ref="M52:M54"/>
    <mergeCell ref="M55:M57"/>
    <mergeCell ref="M58:M60"/>
    <mergeCell ref="M37:M39"/>
    <mergeCell ref="M40:M42"/>
    <mergeCell ref="I61:I69"/>
    <mergeCell ref="J61:J69"/>
    <mergeCell ref="K61:K69"/>
    <mergeCell ref="L61:L69"/>
    <mergeCell ref="M61:M63"/>
    <mergeCell ref="M64:M66"/>
    <mergeCell ref="M67:M69"/>
    <mergeCell ref="I52:I60"/>
    <mergeCell ref="I70:I78"/>
    <mergeCell ref="J70:J78"/>
    <mergeCell ref="K70:K78"/>
    <mergeCell ref="L70:L78"/>
    <mergeCell ref="M70:M72"/>
    <mergeCell ref="M73:M75"/>
    <mergeCell ref="M76:M78"/>
    <mergeCell ref="I79:I87"/>
    <mergeCell ref="J79:J87"/>
    <mergeCell ref="K79:K87"/>
    <mergeCell ref="L79:L87"/>
    <mergeCell ref="M82:M84"/>
    <mergeCell ref="M85:M87"/>
    <mergeCell ref="M79:M81"/>
    <mergeCell ref="L88:L96"/>
    <mergeCell ref="M88:M90"/>
    <mergeCell ref="M91:M93"/>
    <mergeCell ref="M94:M96"/>
    <mergeCell ref="I97:I105"/>
    <mergeCell ref="J97:J105"/>
    <mergeCell ref="K97:K105"/>
    <mergeCell ref="L97:L105"/>
    <mergeCell ref="M97:M99"/>
    <mergeCell ref="M100:M102"/>
    <mergeCell ref="M103:M105"/>
    <mergeCell ref="M109:M111"/>
    <mergeCell ref="M112:M114"/>
    <mergeCell ref="M106:M108"/>
    <mergeCell ref="I115:I123"/>
    <mergeCell ref="J115:J123"/>
    <mergeCell ref="K115:K123"/>
    <mergeCell ref="L115:L123"/>
    <mergeCell ref="M115:M117"/>
    <mergeCell ref="M118:M120"/>
    <mergeCell ref="M121:M123"/>
    <mergeCell ref="M124:M126"/>
    <mergeCell ref="M127:M129"/>
    <mergeCell ref="M130:M132"/>
    <mergeCell ref="I133:I141"/>
    <mergeCell ref="J133:J141"/>
    <mergeCell ref="K133:K141"/>
    <mergeCell ref="L133:L141"/>
    <mergeCell ref="M133:M135"/>
    <mergeCell ref="M136:M138"/>
    <mergeCell ref="M139:M141"/>
    <mergeCell ref="M142:M144"/>
    <mergeCell ref="M145:M147"/>
    <mergeCell ref="M148:M150"/>
    <mergeCell ref="I151:I159"/>
    <mergeCell ref="J151:J159"/>
    <mergeCell ref="K151:K159"/>
    <mergeCell ref="L151:L159"/>
    <mergeCell ref="M151:M153"/>
    <mergeCell ref="M154:M156"/>
    <mergeCell ref="M157:M159"/>
    <mergeCell ref="B4:B5"/>
    <mergeCell ref="C4:E4"/>
    <mergeCell ref="B7:B15"/>
    <mergeCell ref="C7:C15"/>
    <mergeCell ref="D7:D15"/>
    <mergeCell ref="I160:I168"/>
    <mergeCell ref="J160:J168"/>
    <mergeCell ref="K160:K168"/>
    <mergeCell ref="L160:L168"/>
    <mergeCell ref="I142:I150"/>
    <mergeCell ref="J142:J150"/>
    <mergeCell ref="K142:K150"/>
    <mergeCell ref="L142:L150"/>
    <mergeCell ref="I124:I132"/>
    <mergeCell ref="J124:J132"/>
    <mergeCell ref="K124:K132"/>
    <mergeCell ref="L124:L132"/>
    <mergeCell ref="I106:I114"/>
    <mergeCell ref="J106:J114"/>
    <mergeCell ref="K106:K114"/>
    <mergeCell ref="L106:L114"/>
    <mergeCell ref="I88:I96"/>
    <mergeCell ref="J88:J96"/>
    <mergeCell ref="K88:K96"/>
    <mergeCell ref="A7:A15"/>
    <mergeCell ref="A16:A24"/>
    <mergeCell ref="A25:A33"/>
    <mergeCell ref="A34:A42"/>
    <mergeCell ref="A43:A51"/>
    <mergeCell ref="A52:A60"/>
    <mergeCell ref="E88:E96"/>
    <mergeCell ref="B97:B105"/>
    <mergeCell ref="C97:C105"/>
    <mergeCell ref="D97:D105"/>
    <mergeCell ref="E97:E105"/>
    <mergeCell ref="B70:B78"/>
    <mergeCell ref="E7:E15"/>
    <mergeCell ref="E52:E60"/>
    <mergeCell ref="B61:B69"/>
    <mergeCell ref="C61:C69"/>
    <mergeCell ref="D61:D69"/>
    <mergeCell ref="E61:E69"/>
    <mergeCell ref="B34:B42"/>
    <mergeCell ref="C34:C42"/>
    <mergeCell ref="D34:D42"/>
    <mergeCell ref="E34:E42"/>
    <mergeCell ref="E16:E24"/>
    <mergeCell ref="B25:B33"/>
    <mergeCell ref="D151:D159"/>
    <mergeCell ref="E151:E159"/>
    <mergeCell ref="C115:C123"/>
    <mergeCell ref="D115:D123"/>
    <mergeCell ref="E115:E123"/>
    <mergeCell ref="E124:E132"/>
    <mergeCell ref="D133:D141"/>
    <mergeCell ref="E133:E141"/>
    <mergeCell ref="B142:B150"/>
    <mergeCell ref="C142:C150"/>
    <mergeCell ref="E142:E150"/>
    <mergeCell ref="B151:B159"/>
    <mergeCell ref="C151:C159"/>
    <mergeCell ref="E106:E114"/>
    <mergeCell ref="B115:B123"/>
    <mergeCell ref="A88:A96"/>
    <mergeCell ref="A97:A105"/>
    <mergeCell ref="A106:A114"/>
    <mergeCell ref="B16:B24"/>
    <mergeCell ref="C16:C24"/>
    <mergeCell ref="D16:D24"/>
    <mergeCell ref="A115:A123"/>
    <mergeCell ref="D79:D87"/>
    <mergeCell ref="E79:E87"/>
    <mergeCell ref="B43:B51"/>
    <mergeCell ref="C43:C51"/>
    <mergeCell ref="D43:D51"/>
    <mergeCell ref="E43:E51"/>
    <mergeCell ref="C25:C33"/>
    <mergeCell ref="D25:D33"/>
    <mergeCell ref="E25:E33"/>
    <mergeCell ref="E70:E78"/>
    <mergeCell ref="B79:B87"/>
    <mergeCell ref="C79:C87"/>
    <mergeCell ref="A124:A132"/>
    <mergeCell ref="A133:A141"/>
    <mergeCell ref="B88:B96"/>
    <mergeCell ref="C88:C96"/>
    <mergeCell ref="D88:D96"/>
    <mergeCell ref="B52:B60"/>
    <mergeCell ref="C52:C60"/>
    <mergeCell ref="D52:D60"/>
    <mergeCell ref="B124:B132"/>
    <mergeCell ref="C124:C132"/>
    <mergeCell ref="D124:D132"/>
    <mergeCell ref="C133:C141"/>
    <mergeCell ref="B133:B141"/>
    <mergeCell ref="C70:C78"/>
    <mergeCell ref="D70:D78"/>
    <mergeCell ref="A61:A69"/>
    <mergeCell ref="A70:A78"/>
    <mergeCell ref="A79:A87"/>
    <mergeCell ref="B106:B114"/>
    <mergeCell ref="C106:C114"/>
    <mergeCell ref="D106:D114"/>
    <mergeCell ref="I187:I195"/>
    <mergeCell ref="J187:J195"/>
    <mergeCell ref="K187:K195"/>
    <mergeCell ref="L187:L195"/>
    <mergeCell ref="M187:M189"/>
    <mergeCell ref="M190:M192"/>
    <mergeCell ref="M193:M195"/>
    <mergeCell ref="H193:H195"/>
    <mergeCell ref="A142:A150"/>
    <mergeCell ref="A151:A159"/>
    <mergeCell ref="A160:A168"/>
    <mergeCell ref="B160:B168"/>
    <mergeCell ref="C160:C168"/>
    <mergeCell ref="D160:D168"/>
    <mergeCell ref="D142:D150"/>
    <mergeCell ref="E160:E168"/>
    <mergeCell ref="B169:B177"/>
    <mergeCell ref="C169:C177"/>
    <mergeCell ref="D169:D177"/>
    <mergeCell ref="E169:E177"/>
    <mergeCell ref="M160:M162"/>
    <mergeCell ref="M163:M165"/>
    <mergeCell ref="M166:M168"/>
    <mergeCell ref="M184:M186"/>
    <mergeCell ref="K178:K186"/>
    <mergeCell ref="L178:L186"/>
    <mergeCell ref="M178:M180"/>
    <mergeCell ref="M181:M183"/>
    <mergeCell ref="G178:G180"/>
    <mergeCell ref="H178:H180"/>
    <mergeCell ref="G181:G183"/>
    <mergeCell ref="A169:A177"/>
    <mergeCell ref="A178:A186"/>
    <mergeCell ref="B178:B186"/>
    <mergeCell ref="C178:C186"/>
    <mergeCell ref="D178:D186"/>
    <mergeCell ref="I169:I177"/>
    <mergeCell ref="J169:J177"/>
    <mergeCell ref="K169:K177"/>
    <mergeCell ref="L169:L177"/>
    <mergeCell ref="M169:M171"/>
    <mergeCell ref="M172:M174"/>
    <mergeCell ref="M175:M177"/>
    <mergeCell ref="L223:L231"/>
    <mergeCell ref="M223:M225"/>
    <mergeCell ref="M226:M228"/>
    <mergeCell ref="M229:M231"/>
    <mergeCell ref="A223:A231"/>
    <mergeCell ref="B223:B231"/>
    <mergeCell ref="G214:G216"/>
    <mergeCell ref="H214:H216"/>
    <mergeCell ref="G217:G219"/>
    <mergeCell ref="H217:H219"/>
    <mergeCell ref="G220:G222"/>
    <mergeCell ref="H220:H222"/>
    <mergeCell ref="B214:B222"/>
    <mergeCell ref="C214:C222"/>
    <mergeCell ref="D214:D222"/>
    <mergeCell ref="E214:E222"/>
    <mergeCell ref="I214:I222"/>
    <mergeCell ref="I223:I231"/>
    <mergeCell ref="J214:J222"/>
    <mergeCell ref="K214:K222"/>
    <mergeCell ref="G226:G228"/>
    <mergeCell ref="H226:H228"/>
    <mergeCell ref="G229:G231"/>
    <mergeCell ref="H229:H231"/>
    <mergeCell ref="A4:A5"/>
    <mergeCell ref="A3:E3"/>
    <mergeCell ref="J223:J231"/>
    <mergeCell ref="K223:K231"/>
    <mergeCell ref="G205:G207"/>
    <mergeCell ref="H205:H207"/>
    <mergeCell ref="G208:G210"/>
    <mergeCell ref="H208:H210"/>
    <mergeCell ref="G211:G213"/>
    <mergeCell ref="H211:H213"/>
    <mergeCell ref="K196:K204"/>
    <mergeCell ref="J205:J213"/>
    <mergeCell ref="K205:K213"/>
    <mergeCell ref="A205:A213"/>
    <mergeCell ref="B205:B213"/>
    <mergeCell ref="C205:C213"/>
    <mergeCell ref="D205:D213"/>
    <mergeCell ref="A214:A222"/>
    <mergeCell ref="G7:G9"/>
    <mergeCell ref="G10:G12"/>
    <mergeCell ref="G13:G15"/>
    <mergeCell ref="H46:H48"/>
    <mergeCell ref="G49:G51"/>
    <mergeCell ref="C223:C231"/>
    <mergeCell ref="D223:D231"/>
    <mergeCell ref="E223:E231"/>
    <mergeCell ref="E205:E213"/>
    <mergeCell ref="A196:A204"/>
    <mergeCell ref="B196:B204"/>
    <mergeCell ref="C196:C204"/>
    <mergeCell ref="D196:D204"/>
    <mergeCell ref="E196:E204"/>
    <mergeCell ref="E178:E186"/>
    <mergeCell ref="A187:A195"/>
    <mergeCell ref="B187:B195"/>
    <mergeCell ref="C187:C195"/>
    <mergeCell ref="D187:D195"/>
    <mergeCell ref="E187:E195"/>
    <mergeCell ref="G52:G54"/>
    <mergeCell ref="H52:H54"/>
    <mergeCell ref="G55:G57"/>
    <mergeCell ref="H55:H57"/>
    <mergeCell ref="G58:G60"/>
    <mergeCell ref="H58:H60"/>
    <mergeCell ref="L214:L222"/>
    <mergeCell ref="M214:M216"/>
    <mergeCell ref="M217:M219"/>
    <mergeCell ref="M220:M222"/>
    <mergeCell ref="M205:M207"/>
    <mergeCell ref="M208:M210"/>
    <mergeCell ref="M211:M213"/>
    <mergeCell ref="L196:L204"/>
    <mergeCell ref="L205:L213"/>
    <mergeCell ref="I205:I213"/>
    <mergeCell ref="M196:M198"/>
    <mergeCell ref="M199:M201"/>
    <mergeCell ref="M202:M204"/>
    <mergeCell ref="I196:I204"/>
    <mergeCell ref="J196:J204"/>
    <mergeCell ref="I178:I186"/>
    <mergeCell ref="J178:J186"/>
    <mergeCell ref="G70:G72"/>
    <mergeCell ref="H70:H72"/>
    <mergeCell ref="G73:G75"/>
    <mergeCell ref="H73:H75"/>
    <mergeCell ref="G76:G78"/>
    <mergeCell ref="H76:H78"/>
    <mergeCell ref="G61:G63"/>
    <mergeCell ref="H61:H63"/>
    <mergeCell ref="G64:G66"/>
    <mergeCell ref="H64:H66"/>
    <mergeCell ref="G67:G69"/>
    <mergeCell ref="H67:H69"/>
    <mergeCell ref="G88:G90"/>
    <mergeCell ref="H88:H90"/>
    <mergeCell ref="G91:G93"/>
    <mergeCell ref="H91:H93"/>
    <mergeCell ref="G94:G96"/>
    <mergeCell ref="H94:H96"/>
    <mergeCell ref="G79:G81"/>
    <mergeCell ref="H79:H81"/>
    <mergeCell ref="G82:G84"/>
    <mergeCell ref="H82:H84"/>
    <mergeCell ref="G85:G87"/>
    <mergeCell ref="H85:H87"/>
    <mergeCell ref="G106:G108"/>
    <mergeCell ref="H106:H108"/>
    <mergeCell ref="G109:G111"/>
    <mergeCell ref="H109:H111"/>
    <mergeCell ref="G112:G114"/>
    <mergeCell ref="H112:H114"/>
    <mergeCell ref="G97:G99"/>
    <mergeCell ref="H97:H99"/>
    <mergeCell ref="G100:G102"/>
    <mergeCell ref="H100:H102"/>
    <mergeCell ref="G103:G105"/>
    <mergeCell ref="H103:H105"/>
    <mergeCell ref="G124:G126"/>
    <mergeCell ref="H124:H126"/>
    <mergeCell ref="G127:G129"/>
    <mergeCell ref="H127:H129"/>
    <mergeCell ref="G130:G132"/>
    <mergeCell ref="H130:H132"/>
    <mergeCell ref="G115:G117"/>
    <mergeCell ref="H115:H117"/>
    <mergeCell ref="G118:G120"/>
    <mergeCell ref="H118:H120"/>
    <mergeCell ref="G121:G123"/>
    <mergeCell ref="H121:H123"/>
    <mergeCell ref="G142:G144"/>
    <mergeCell ref="H142:H144"/>
    <mergeCell ref="G145:G147"/>
    <mergeCell ref="H145:H147"/>
    <mergeCell ref="G148:G150"/>
    <mergeCell ref="H148:H150"/>
    <mergeCell ref="G133:G135"/>
    <mergeCell ref="H133:H135"/>
    <mergeCell ref="G136:G138"/>
    <mergeCell ref="H136:H138"/>
    <mergeCell ref="G139:G141"/>
    <mergeCell ref="H139:H141"/>
    <mergeCell ref="G160:G162"/>
    <mergeCell ref="H160:H162"/>
    <mergeCell ref="G163:G165"/>
    <mergeCell ref="H163:H165"/>
    <mergeCell ref="G166:G168"/>
    <mergeCell ref="H166:H168"/>
    <mergeCell ref="G151:G153"/>
    <mergeCell ref="H151:H153"/>
    <mergeCell ref="G154:G156"/>
    <mergeCell ref="H154:H156"/>
    <mergeCell ref="G157:G159"/>
    <mergeCell ref="H157:H159"/>
    <mergeCell ref="G223:G225"/>
    <mergeCell ref="H223:H225"/>
    <mergeCell ref="G190:G192"/>
    <mergeCell ref="H190:H192"/>
    <mergeCell ref="G193:G195"/>
    <mergeCell ref="G169:G171"/>
    <mergeCell ref="H169:H171"/>
    <mergeCell ref="G172:G174"/>
    <mergeCell ref="H172:H174"/>
    <mergeCell ref="G175:G177"/>
    <mergeCell ref="H175:H177"/>
    <mergeCell ref="G196:G198"/>
    <mergeCell ref="H196:H198"/>
    <mergeCell ref="G199:G201"/>
    <mergeCell ref="H199:H201"/>
    <mergeCell ref="G202:G204"/>
    <mergeCell ref="H202:H204"/>
    <mergeCell ref="H181:H183"/>
    <mergeCell ref="G184:G186"/>
    <mergeCell ref="H184:H186"/>
    <mergeCell ref="G187:G189"/>
    <mergeCell ref="H187:H189"/>
  </mergeCells>
  <dataValidations count="2">
    <dataValidation type="list" allowBlank="1" showInputMessage="1" showErrorMessage="1" sqref="I7:I231">
      <formula1>$S$1:$S$4</formula1>
    </dataValidation>
    <dataValidation type="list" allowBlank="1" showInputMessage="1" showErrorMessage="1" sqref="G7:G231">
      <formula1>"1,2,3,4,5,6,7,8,9,10,11,12"</formula1>
    </dataValidation>
  </dataValidations>
  <hyperlinks>
    <hyperlink ref="P2" location="'4.1 - Recursos humanos'!A1" display="Próximo"/>
    <hyperlink ref="N2:O2" location="'2 - Metas Gerais Intermédias'!A1" display="Anterior"/>
    <hyperlink ref="M2" location="Início!A1" display="Início"/>
  </hyperlinks>
  <printOptions horizontalCentered="1"/>
  <pageMargins left="0.15748031496062992" right="0.15748031496062992" top="0.39370078740157483" bottom="0.51181102362204722" header="0.31496062992125984" footer="0.31496062992125984"/>
  <pageSetup paperSize="8" scale="55" orientation="landscape" r:id="rId1"/>
  <rowBreaks count="8" manualBreakCount="8">
    <brk id="33" max="16383" man="1"/>
    <brk id="60" max="16383" man="1"/>
    <brk id="87" max="16383" man="1"/>
    <brk id="114" max="16383" man="1"/>
    <brk id="141" max="16383" man="1"/>
    <brk id="168" max="16383" man="1"/>
    <brk id="195" max="16383" man="1"/>
    <brk id="222"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AE303"/>
  <sheetViews>
    <sheetView showGridLines="0" topLeftCell="A14" zoomScaleNormal="100" workbookViewId="0">
      <selection activeCell="M28" sqref="M28"/>
    </sheetView>
  </sheetViews>
  <sheetFormatPr defaultColWidth="9.140625" defaultRowHeight="15" x14ac:dyDescent="0.25"/>
  <cols>
    <col min="1" max="1" width="13" style="16" customWidth="1"/>
    <col min="2" max="2" width="26.28515625" style="16" customWidth="1"/>
    <col min="3" max="3" width="0.85546875" style="16" customWidth="1"/>
    <col min="4" max="16" width="3.28515625" style="16" customWidth="1"/>
    <col min="17" max="17" width="7" style="16" customWidth="1"/>
    <col min="18" max="18" width="5.140625" style="16" customWidth="1"/>
    <col min="19" max="29" width="5" style="16" customWidth="1"/>
    <col min="30" max="30" width="5.140625" style="16" customWidth="1"/>
    <col min="31" max="31" width="21" style="16" hidden="1" customWidth="1"/>
    <col min="32" max="16384" width="9.140625" style="16"/>
  </cols>
  <sheetData>
    <row r="1" spans="1:31" s="2" customFormat="1" ht="30" customHeight="1" x14ac:dyDescent="0.25">
      <c r="A1" s="225" t="str">
        <f>IF(VLOOKUP(Início!C5,folha1!A2:C139,3)&gt;0,VLOOKUP(Início!C5,folha1!A2:C139,3),"")</f>
        <v>Agrupamento de Escolas de Souselo</v>
      </c>
      <c r="B1" s="225"/>
      <c r="C1" s="336"/>
      <c r="D1" s="336"/>
      <c r="E1" s="336"/>
      <c r="F1" s="336"/>
      <c r="G1" s="336"/>
      <c r="H1" s="336"/>
      <c r="I1" s="336"/>
      <c r="J1" s="336"/>
      <c r="K1" s="336"/>
      <c r="L1" s="336"/>
      <c r="M1" s="336"/>
      <c r="N1" s="336"/>
      <c r="O1" s="336"/>
      <c r="P1" s="336"/>
      <c r="Q1" s="336"/>
      <c r="R1" s="336"/>
      <c r="S1" s="336"/>
      <c r="T1" s="336"/>
      <c r="U1" s="336"/>
      <c r="V1" s="336"/>
      <c r="W1" s="336"/>
      <c r="X1" s="336"/>
      <c r="Y1" s="336"/>
      <c r="Z1" s="336"/>
      <c r="AA1" s="232">
        <f>IF(Início!H5&gt;0,Início!H5,"")</f>
        <v>1804553</v>
      </c>
      <c r="AB1" s="232"/>
      <c r="AC1" s="233"/>
      <c r="AD1" s="233"/>
      <c r="AE1" s="82">
        <f>IF(Início!H5&gt;0,Início!C5,"")</f>
        <v>55</v>
      </c>
    </row>
    <row r="2" spans="1:31" s="13" customFormat="1" ht="15" customHeight="1" x14ac:dyDescent="0.25">
      <c r="A2" s="3"/>
      <c r="B2" s="3"/>
      <c r="C2" s="3"/>
      <c r="D2" s="4"/>
      <c r="E2" s="5"/>
      <c r="F2" s="5"/>
      <c r="G2" s="5"/>
      <c r="H2" s="5"/>
      <c r="I2" s="5"/>
      <c r="J2" s="5"/>
      <c r="K2" s="6"/>
      <c r="L2" s="6"/>
      <c r="M2" s="7"/>
      <c r="N2" s="8"/>
      <c r="O2" s="8"/>
      <c r="P2" s="8"/>
      <c r="Q2" s="8"/>
      <c r="R2" s="8"/>
      <c r="S2" s="9"/>
      <c r="T2" s="234" t="s">
        <v>0</v>
      </c>
      <c r="U2" s="235"/>
      <c r="V2" s="236"/>
      <c r="W2" s="10"/>
      <c r="X2" s="234" t="s">
        <v>1</v>
      </c>
      <c r="Y2" s="337"/>
      <c r="Z2" s="338"/>
      <c r="AA2" s="11"/>
      <c r="AB2" s="234" t="s">
        <v>2</v>
      </c>
      <c r="AC2" s="235"/>
      <c r="AD2" s="236"/>
      <c r="AE2" s="12"/>
    </row>
    <row r="3" spans="1:31" x14ac:dyDescent="0.25">
      <c r="A3" s="14"/>
      <c r="B3" s="14"/>
      <c r="C3" s="14"/>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1" s="17" customFormat="1" ht="24.75" customHeight="1" x14ac:dyDescent="0.35">
      <c r="A4" s="332" t="s">
        <v>3</v>
      </c>
      <c r="B4" s="333"/>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5"/>
    </row>
    <row r="5" spans="1:31" s="18" customFormat="1" ht="40.5" customHeight="1" x14ac:dyDescent="0.25">
      <c r="A5" s="245" t="s">
        <v>4</v>
      </c>
      <c r="B5" s="246"/>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5"/>
    </row>
    <row r="6" spans="1:31" x14ac:dyDescent="0.25">
      <c r="A6" s="14"/>
      <c r="B6" s="14"/>
      <c r="C6" s="14"/>
    </row>
    <row r="7" spans="1:31" s="18" customFormat="1" ht="19.5" customHeight="1" x14ac:dyDescent="0.25">
      <c r="D7" s="316" t="s">
        <v>5</v>
      </c>
      <c r="E7" s="316"/>
      <c r="F7" s="316"/>
      <c r="G7" s="316"/>
      <c r="H7" s="316"/>
      <c r="I7" s="316"/>
      <c r="J7" s="316"/>
      <c r="K7" s="316"/>
      <c r="L7" s="316"/>
      <c r="M7" s="316"/>
      <c r="N7" s="316"/>
      <c r="O7" s="316"/>
      <c r="P7" s="316"/>
      <c r="Q7" s="317"/>
      <c r="R7" s="318"/>
      <c r="S7" s="316" t="s">
        <v>6</v>
      </c>
      <c r="T7" s="316"/>
      <c r="U7" s="316"/>
      <c r="V7" s="316"/>
      <c r="W7" s="316"/>
      <c r="X7" s="316"/>
      <c r="Y7" s="316"/>
      <c r="Z7" s="316"/>
      <c r="AA7" s="316"/>
      <c r="AB7" s="316"/>
      <c r="AC7" s="317"/>
      <c r="AD7" s="318"/>
    </row>
    <row r="8" spans="1:31" s="18" customFormat="1" ht="16.5" customHeight="1" x14ac:dyDescent="0.25">
      <c r="A8" s="360" t="s">
        <v>21</v>
      </c>
      <c r="B8" s="361"/>
      <c r="C8" s="362"/>
      <c r="D8" s="319" t="s">
        <v>7</v>
      </c>
      <c r="E8" s="318"/>
      <c r="F8" s="318"/>
      <c r="G8" s="318"/>
      <c r="H8" s="318"/>
      <c r="I8" s="318"/>
      <c r="J8" s="318"/>
      <c r="K8" s="318"/>
      <c r="L8" s="318"/>
      <c r="M8" s="318"/>
      <c r="N8" s="318"/>
      <c r="O8" s="318"/>
      <c r="P8" s="318"/>
      <c r="Q8" s="320" t="s">
        <v>23</v>
      </c>
      <c r="R8" s="322" t="s">
        <v>8</v>
      </c>
      <c r="S8" s="319" t="s">
        <v>9</v>
      </c>
      <c r="T8" s="324"/>
      <c r="U8" s="324"/>
      <c r="V8" s="324"/>
      <c r="W8" s="324"/>
      <c r="X8" s="324"/>
      <c r="Y8" s="318"/>
      <c r="Z8" s="319" t="s">
        <v>10</v>
      </c>
      <c r="AA8" s="324"/>
      <c r="AB8" s="324"/>
      <c r="AC8" s="324"/>
      <c r="AD8" s="322" t="s">
        <v>8</v>
      </c>
    </row>
    <row r="9" spans="1:31" s="18" customFormat="1" ht="13.5" customHeight="1" x14ac:dyDescent="0.25">
      <c r="A9" s="363"/>
      <c r="B9" s="364"/>
      <c r="C9" s="365"/>
      <c r="D9" s="322">
        <v>100</v>
      </c>
      <c r="E9" s="322">
        <v>110</v>
      </c>
      <c r="F9" s="322">
        <v>200</v>
      </c>
      <c r="G9" s="322">
        <v>210</v>
      </c>
      <c r="H9" s="322">
        <v>220</v>
      </c>
      <c r="I9" s="322">
        <v>230</v>
      </c>
      <c r="J9" s="322">
        <v>300</v>
      </c>
      <c r="K9" s="322">
        <v>330</v>
      </c>
      <c r="L9" s="322">
        <v>500</v>
      </c>
      <c r="M9" s="322">
        <v>510</v>
      </c>
      <c r="N9" s="319" t="s">
        <v>11</v>
      </c>
      <c r="O9" s="319"/>
      <c r="P9" s="319"/>
      <c r="Q9" s="321"/>
      <c r="R9" s="323"/>
      <c r="S9" s="322" t="s">
        <v>12</v>
      </c>
      <c r="T9" s="322" t="s">
        <v>13</v>
      </c>
      <c r="U9" s="322" t="s">
        <v>14</v>
      </c>
      <c r="V9" s="322" t="s">
        <v>15</v>
      </c>
      <c r="W9" s="322" t="s">
        <v>16</v>
      </c>
      <c r="X9" s="381" t="s">
        <v>11</v>
      </c>
      <c r="Y9" s="382"/>
      <c r="Z9" s="322" t="s">
        <v>15</v>
      </c>
      <c r="AA9" s="322" t="s">
        <v>16</v>
      </c>
      <c r="AB9" s="381" t="s">
        <v>11</v>
      </c>
      <c r="AC9" s="382"/>
      <c r="AD9" s="326"/>
    </row>
    <row r="10" spans="1:31" s="21" customFormat="1" ht="56.25" customHeight="1" x14ac:dyDescent="0.25">
      <c r="A10" s="366"/>
      <c r="B10" s="367"/>
      <c r="C10" s="368"/>
      <c r="D10" s="325"/>
      <c r="E10" s="325"/>
      <c r="F10" s="325"/>
      <c r="G10" s="325"/>
      <c r="H10" s="325"/>
      <c r="I10" s="325"/>
      <c r="J10" s="325"/>
      <c r="K10" s="325"/>
      <c r="L10" s="325"/>
      <c r="M10" s="325"/>
      <c r="N10" s="24" t="str">
        <f>IF(VLOOKUP(AE1,RH_2013_14!A8:AP145,24)&gt;0,VLOOKUP(AE1,RH_2013_14!A8:AP145,24),"")</f>
        <v/>
      </c>
      <c r="O10" s="24" t="str">
        <f>IF(VLOOKUP(AE1,RH_2013_14!A8:AP145,27)&gt;0,VLOOKUP(AE1,RH_2013_14!A8:AP145,27),"")</f>
        <v/>
      </c>
      <c r="P10" s="24" t="str">
        <f>IF(VLOOKUP(AE1,RH_2013_14!A8:AP145,30)&gt;0,VLOOKUP(AE1,RH_2013_14!A8:AP145,30),"")</f>
        <v/>
      </c>
      <c r="Q10" s="321"/>
      <c r="R10" s="323"/>
      <c r="S10" s="325"/>
      <c r="T10" s="325"/>
      <c r="U10" s="325"/>
      <c r="V10" s="325"/>
      <c r="W10" s="325"/>
      <c r="X10" s="383"/>
      <c r="Y10" s="384"/>
      <c r="Z10" s="325"/>
      <c r="AA10" s="325"/>
      <c r="AB10" s="383"/>
      <c r="AC10" s="384"/>
      <c r="AD10" s="326"/>
    </row>
    <row r="11" spans="1:31" s="21" customFormat="1" ht="18" customHeight="1" x14ac:dyDescent="0.25">
      <c r="A11" s="354" t="s">
        <v>19</v>
      </c>
      <c r="B11" s="355"/>
      <c r="C11" s="356"/>
      <c r="D11" s="117" t="str">
        <f>IF(VLOOKUP(AE1,RH_2013_14!A8:AP145,4)&gt;0,VLOOKUP(AE1,RH_2013_14!A8:AP145,4),"")</f>
        <v/>
      </c>
      <c r="E11" s="117">
        <f>IF(VLOOKUP(AE1,RH_2013_14!A8:AP145,6)&gt;0,VLOOKUP(AE1,RH_2013_14!A8:AP145,6),"")</f>
        <v>1</v>
      </c>
      <c r="F11" s="117" t="str">
        <f>IF(VLOOKUP(AE1,RH_2013_14!A8:AP145,8)&gt;0,VLOOKUP(AE1,RH_2013_14!A8:AP145,8),"")</f>
        <v/>
      </c>
      <c r="G11" s="117" t="str">
        <f>IF(VLOOKUP(AE1,RH_2013_14!A8:AP145,10)&gt;0,VLOOKUP(AE1,RH_2013_14!A8:AP145,10),"")</f>
        <v/>
      </c>
      <c r="H11" s="117" t="str">
        <f>IF(VLOOKUP(AE1,RH_2013_14!A8:AP145,12)&gt;0,VLOOKUP(AE1,RH_2013_14!A8:AP145,12),"")</f>
        <v/>
      </c>
      <c r="I11" s="117" t="str">
        <f>IF(VLOOKUP(AE1,RH_2013_14!A8:AP145,14)&gt;0,VLOOKUP(AE1,RH_2013_14!A8:AP145,14),"")</f>
        <v/>
      </c>
      <c r="J11" s="117">
        <f>IF(VLOOKUP(AE1,RH_2013_14!A8:AP145,16)&gt;0,VLOOKUP(AE1,RH_2013_14!A8:AP145,16),"")</f>
        <v>1</v>
      </c>
      <c r="K11" s="117" t="str">
        <f>IF(VLOOKUP(AE1,RH_2013_14!A8:AP145,18)&gt;0,VLOOKUP(AE1,RH_2013_14!A8:AP145,18),"")</f>
        <v/>
      </c>
      <c r="L11" s="117">
        <f>IF(VLOOKUP(AE1,RH_2013_14!A8:AP145,20)&gt;0,VLOOKUP(AE1,RH_2013_14!A8:AP145,20),"")</f>
        <v>1</v>
      </c>
      <c r="M11" s="117" t="str">
        <f>IF(VLOOKUP(AE1,RH_2013_14!A8:AP145,22)&gt;0,VLOOKUP(AE1,RH_2013_14!A8:AP145,22),"")</f>
        <v/>
      </c>
      <c r="N11" s="117" t="str">
        <f>IF(VLOOKUP(AE1,RH_2013_14!A8:AP145,25)&gt;0,VLOOKUP(AE1,RH_2013_14!A8:AP145,25),"")</f>
        <v/>
      </c>
      <c r="O11" s="117" t="str">
        <f>IF(VLOOKUP(AE1,RH_2013_14!A8:AP145,28)&gt;0,VLOOKUP(AE1,RH_2013_14!A8:AP145,28),"")</f>
        <v/>
      </c>
      <c r="P11" s="117" t="str">
        <f>IF(VLOOKUP(AE1,RH_2013_14!A8:AP145,31)&gt;0,VLOOKUP(AE1,RH_2013_14!A8:AP145,31),"")</f>
        <v/>
      </c>
      <c r="Q11" s="117"/>
      <c r="R11" s="117">
        <f>SUM(D11:P11)</f>
        <v>3</v>
      </c>
      <c r="S11" s="117">
        <f>IF(VLOOKUP(AE1,RH_2013_14!A8:AP145,34)&gt;0,VLOOKUP(AE1,RH_2013_14!A8:AP145,34),"")</f>
        <v>1</v>
      </c>
      <c r="T11" s="117" t="str">
        <f>IF(VLOOKUP(AE1,RH_2013_14!A8:AP145,35)&gt;0,VLOOKUP(AE1,RH_2013_14!A8:AP145,35),"")</f>
        <v/>
      </c>
      <c r="U11" s="117" t="str">
        <f>IF(VLOOKUP(AE1,RH_2013_14!A8:AP145,36)&gt;0,VLOOKUP(AE1,RH_2013_14!A8:AP145,36),"")</f>
        <v/>
      </c>
      <c r="V11" s="117" t="str">
        <f>IF(VLOOKUP(AE1,RH_2013_14!A8:AP145,37)&gt;0,VLOOKUP(AE1,RH_2013_14!A8:AP145,37),"")</f>
        <v/>
      </c>
      <c r="W11" s="117" t="str">
        <f>IF(VLOOKUP(AE1,RH_2013_14!A8:AP145,38)&gt;0,VLOOKUP(AE1,RH_2013_14!A8:AP145,38),"")</f>
        <v/>
      </c>
      <c r="X11" s="378" t="str">
        <f>IF(VLOOKUP(AE1,RH_2013_14!A8:AP145,39)&gt;0,VLOOKUP(AE1,RH_2013_14!A8:AP145,39),"")</f>
        <v/>
      </c>
      <c r="Y11" s="380"/>
      <c r="Z11" s="117" t="str">
        <f>IF(VLOOKUP(AE1,RH_2013_14!A8:AP145,40)&gt;0,VLOOKUP(AE1,RH_2013_14!A8:AP145,40),"")</f>
        <v/>
      </c>
      <c r="AA11" s="117" t="str">
        <f>IF(VLOOKUP(AE1,RH_2013_14!A8:AP145,41)&gt;0,VLOOKUP(AE1,RH_2013_14!A8:AP145,41),"")</f>
        <v/>
      </c>
      <c r="AB11" s="378" t="str">
        <f>IF(VLOOKUP(AE1,RH_2013_14!A8:AP145,42)&gt;0,VLOOKUP(AE1,RH_2013_14!A8:AP145,42),"")</f>
        <v/>
      </c>
      <c r="AC11" s="380"/>
      <c r="AD11" s="117">
        <f>SUM(S11:AC11)</f>
        <v>1</v>
      </c>
    </row>
    <row r="12" spans="1:31" s="21" customFormat="1" ht="18" customHeight="1" x14ac:dyDescent="0.25">
      <c r="A12" s="354" t="s">
        <v>18</v>
      </c>
      <c r="B12" s="355"/>
      <c r="C12" s="356" t="s">
        <v>18</v>
      </c>
      <c r="D12" s="117" t="str">
        <f>IF(VLOOKUP(AE1,RH_2013_14!A8:AP145,5)&gt;0,VLOOKUP(AE1,RH_2013_14!A8:AP145,5),"")</f>
        <v/>
      </c>
      <c r="E12" s="117" t="str">
        <f>IF(VLOOKUP(AE1,RH_2013_14!A8:AP145,7)&gt;0,VLOOKUP(AE1,RH_2013_14!A8:AP145,7),"")</f>
        <v/>
      </c>
      <c r="F12" s="117" t="str">
        <f>IF(VLOOKUP(AE1,RH_2013_14!A8:AP145,9)&gt;0,VLOOKUP(AE1,RH_2013_14!A8:AP145,9),"")</f>
        <v/>
      </c>
      <c r="G12" s="117" t="str">
        <f>IF(VLOOKUP(AE1,RH_2013_14!A8:AP145,11)&gt;0,VLOOKUP(AE1,RH_2013_14!A8:AP145,11),"")</f>
        <v/>
      </c>
      <c r="H12" s="117" t="str">
        <f>IF(VLOOKUP(AE1,RH_2013_14!A8:AP145,13)&gt;0,VLOOKUP(AE1,RH_2013_14!A8:AP145,13),"")</f>
        <v/>
      </c>
      <c r="I12" s="117" t="str">
        <f>IF(VLOOKUP(AE1,RH_2013_14!A8:AP145,15)&gt;0,VLOOKUP(AE1,RH_2013_14!A8:AP145,15),"")</f>
        <v/>
      </c>
      <c r="J12" s="117" t="str">
        <f>IF(VLOOKUP(AE1,RH_2013_14!A8:AP145,17)&gt;0,VLOOKUP(AE1,RH_2013_14!A8:AP145,17),"")</f>
        <v/>
      </c>
      <c r="K12" s="117" t="str">
        <f>IF(VLOOKUP(AE1,RH_2013_14!A8:AP145,19)&gt;0,VLOOKUP(AE1,RH_2013_14!A8:AP145,19),"")</f>
        <v/>
      </c>
      <c r="L12" s="117" t="str">
        <f>IF(VLOOKUP(AE1,RH_2013_14!A8:AP145,21)&gt;0,VLOOKUP(AE1,RH_2013_14!A8:AP145,21),"")</f>
        <v/>
      </c>
      <c r="M12" s="117" t="str">
        <f>IF(VLOOKUP(AE1,RH_2013_14!A8:AP145,23)&gt;0,VLOOKUP(AE1,RH_2013_14!A8:AP145,23),"")</f>
        <v/>
      </c>
      <c r="N12" s="117" t="str">
        <f>IF(VLOOKUP(AE1,RH_2013_14!A8:AP145,26)&gt;0,VLOOKUP(AE1,RH_2013_14!A8:AP145,26),"")</f>
        <v/>
      </c>
      <c r="O12" s="117" t="str">
        <f>IF(VLOOKUP(AE1,RH_2013_14!A8:AP145,29)&gt;0,VLOOKUP(AE1,RH_2013_14!A8:AP145,29),"")</f>
        <v/>
      </c>
      <c r="P12" s="117" t="str">
        <f>IF(VLOOKUP(AE1,RH_2013_14!A8:AP145,32)&gt;0,VLOOKUP(AE1,RH_2013_14!A8:AP145,32),"")</f>
        <v/>
      </c>
      <c r="Q12" s="117" t="str">
        <f>IF(VLOOKUP(AE1,RH_2013_14!A8:AP145,33)&gt;0,VLOOKUP(AE1,RH_2013_14!A8:AP145,33),"")</f>
        <v/>
      </c>
      <c r="R12" s="117">
        <f>SUM(D12:Q12)</f>
        <v>0</v>
      </c>
      <c r="S12" s="378"/>
      <c r="T12" s="379"/>
      <c r="U12" s="379"/>
      <c r="V12" s="379"/>
      <c r="W12" s="379"/>
      <c r="X12" s="379"/>
      <c r="Y12" s="379"/>
      <c r="Z12" s="379"/>
      <c r="AA12" s="379"/>
      <c r="AB12" s="379"/>
      <c r="AC12" s="379"/>
      <c r="AD12" s="380"/>
    </row>
    <row r="13" spans="1:31" s="139" customFormat="1" ht="19.5" customHeight="1" x14ac:dyDescent="0.25">
      <c r="A13" s="119"/>
      <c r="B13" s="328" t="str">
        <f>IF((R17+R18/22)&gt;(R11+R12/22),"ATENÇÃO, n.º total de docentes superior ao aprovado em 2013/14","")</f>
        <v/>
      </c>
      <c r="C13" s="329"/>
      <c r="D13" s="329"/>
      <c r="E13" s="329"/>
      <c r="F13" s="329"/>
      <c r="G13" s="329"/>
      <c r="H13" s="329"/>
      <c r="I13" s="329"/>
      <c r="J13" s="329"/>
      <c r="K13" s="329"/>
      <c r="L13" s="329"/>
      <c r="M13" s="329"/>
      <c r="N13" s="329"/>
      <c r="O13" s="329"/>
      <c r="P13" s="329"/>
      <c r="Q13" s="329"/>
      <c r="R13" s="329"/>
      <c r="S13" s="327" t="str">
        <f>IF(AD17&gt;AD11,"ATENÇÃO, n.º total de técnicos superior ao aprovado em 2013/14","")</f>
        <v/>
      </c>
      <c r="T13" s="327"/>
      <c r="U13" s="327"/>
      <c r="V13" s="327"/>
      <c r="W13" s="327"/>
      <c r="X13" s="327"/>
      <c r="Y13" s="327"/>
      <c r="Z13" s="327"/>
      <c r="AA13" s="327"/>
      <c r="AB13" s="327"/>
      <c r="AC13" s="327"/>
      <c r="AD13" s="327"/>
    </row>
    <row r="14" spans="1:31" s="18" customFormat="1" ht="16.5" customHeight="1" x14ac:dyDescent="0.25">
      <c r="A14" s="372" t="s">
        <v>20</v>
      </c>
      <c r="B14" s="373"/>
      <c r="C14" s="374"/>
      <c r="D14" s="349" t="s">
        <v>7</v>
      </c>
      <c r="E14" s="350"/>
      <c r="F14" s="350"/>
      <c r="G14" s="350"/>
      <c r="H14" s="350"/>
      <c r="I14" s="350"/>
      <c r="J14" s="350"/>
      <c r="K14" s="350"/>
      <c r="L14" s="350"/>
      <c r="M14" s="350"/>
      <c r="N14" s="350"/>
      <c r="O14" s="350"/>
      <c r="P14" s="350"/>
      <c r="Q14" s="351" t="s">
        <v>22</v>
      </c>
      <c r="R14" s="330" t="s">
        <v>8</v>
      </c>
      <c r="S14" s="349" t="s">
        <v>9</v>
      </c>
      <c r="T14" s="349"/>
      <c r="U14" s="349"/>
      <c r="V14" s="349"/>
      <c r="W14" s="349"/>
      <c r="X14" s="349"/>
      <c r="Y14" s="350"/>
      <c r="Z14" s="349" t="s">
        <v>10</v>
      </c>
      <c r="AA14" s="349"/>
      <c r="AB14" s="349"/>
      <c r="AC14" s="349"/>
      <c r="AD14" s="330" t="s">
        <v>8</v>
      </c>
    </row>
    <row r="15" spans="1:31" s="18" customFormat="1" ht="13.5" customHeight="1" x14ac:dyDescent="0.25">
      <c r="A15" s="375"/>
      <c r="B15" s="376"/>
      <c r="C15" s="377"/>
      <c r="D15" s="330">
        <v>100</v>
      </c>
      <c r="E15" s="330">
        <v>110</v>
      </c>
      <c r="F15" s="330">
        <v>200</v>
      </c>
      <c r="G15" s="330">
        <v>210</v>
      </c>
      <c r="H15" s="330">
        <v>220</v>
      </c>
      <c r="I15" s="330">
        <v>230</v>
      </c>
      <c r="J15" s="330">
        <v>300</v>
      </c>
      <c r="K15" s="330">
        <v>330</v>
      </c>
      <c r="L15" s="330">
        <v>500</v>
      </c>
      <c r="M15" s="330">
        <v>510</v>
      </c>
      <c r="N15" s="349" t="s">
        <v>11</v>
      </c>
      <c r="O15" s="349"/>
      <c r="P15" s="349"/>
      <c r="Q15" s="352"/>
      <c r="R15" s="348"/>
      <c r="S15" s="330" t="s">
        <v>12</v>
      </c>
      <c r="T15" s="330" t="s">
        <v>13</v>
      </c>
      <c r="U15" s="330" t="s">
        <v>14</v>
      </c>
      <c r="V15" s="330" t="s">
        <v>15</v>
      </c>
      <c r="W15" s="330" t="s">
        <v>16</v>
      </c>
      <c r="X15" s="349" t="s">
        <v>11</v>
      </c>
      <c r="Y15" s="349"/>
      <c r="Z15" s="330" t="s">
        <v>15</v>
      </c>
      <c r="AA15" s="330" t="s">
        <v>16</v>
      </c>
      <c r="AB15" s="349" t="s">
        <v>11</v>
      </c>
      <c r="AC15" s="349"/>
      <c r="AD15" s="348"/>
    </row>
    <row r="16" spans="1:31" s="21" customFormat="1" ht="56.25" customHeight="1" x14ac:dyDescent="0.25">
      <c r="A16" s="369" t="s">
        <v>17</v>
      </c>
      <c r="B16" s="370"/>
      <c r="C16" s="371"/>
      <c r="D16" s="331"/>
      <c r="E16" s="331"/>
      <c r="F16" s="331"/>
      <c r="G16" s="331"/>
      <c r="H16" s="331"/>
      <c r="I16" s="331"/>
      <c r="J16" s="331"/>
      <c r="K16" s="331"/>
      <c r="L16" s="331"/>
      <c r="M16" s="331"/>
      <c r="N16" s="19"/>
      <c r="O16" s="19"/>
      <c r="P16" s="19"/>
      <c r="Q16" s="352"/>
      <c r="R16" s="348"/>
      <c r="S16" s="331"/>
      <c r="T16" s="331"/>
      <c r="U16" s="331"/>
      <c r="V16" s="331"/>
      <c r="W16" s="331"/>
      <c r="X16" s="19"/>
      <c r="Y16" s="19"/>
      <c r="Z16" s="331"/>
      <c r="AA16" s="331"/>
      <c r="AB16" s="20"/>
      <c r="AC16" s="20"/>
      <c r="AD16" s="348"/>
    </row>
    <row r="17" spans="1:30" s="22" customFormat="1" ht="18.75" customHeight="1" x14ac:dyDescent="0.25">
      <c r="A17" s="357" t="s">
        <v>19</v>
      </c>
      <c r="B17" s="358"/>
      <c r="C17" s="359"/>
      <c r="D17" s="25">
        <f>TRUNC(SUM(D20:D44)/25)</f>
        <v>0</v>
      </c>
      <c r="E17" s="25">
        <f>TRUNC(SUM(E20:E44)/25)</f>
        <v>1</v>
      </c>
      <c r="F17" s="25">
        <f t="shared" ref="F17:P17" si="0">TRUNC(SUM(F20:F44)/22)</f>
        <v>0</v>
      </c>
      <c r="G17" s="25">
        <f t="shared" si="0"/>
        <v>0</v>
      </c>
      <c r="H17" s="25">
        <f t="shared" si="0"/>
        <v>0</v>
      </c>
      <c r="I17" s="25">
        <f t="shared" si="0"/>
        <v>0</v>
      </c>
      <c r="J17" s="25">
        <f t="shared" si="0"/>
        <v>1</v>
      </c>
      <c r="K17" s="25">
        <f t="shared" si="0"/>
        <v>0</v>
      </c>
      <c r="L17" s="25">
        <f t="shared" si="0"/>
        <v>1</v>
      </c>
      <c r="M17" s="25">
        <f t="shared" si="0"/>
        <v>0</v>
      </c>
      <c r="N17" s="25">
        <f t="shared" si="0"/>
        <v>0</v>
      </c>
      <c r="O17" s="25">
        <f t="shared" si="0"/>
        <v>0</v>
      </c>
      <c r="P17" s="25">
        <f t="shared" si="0"/>
        <v>0</v>
      </c>
      <c r="Q17" s="353"/>
      <c r="R17" s="25">
        <f>SUM(D17:P17)</f>
        <v>3</v>
      </c>
      <c r="S17" s="25">
        <f t="shared" ref="S17:AC17" si="1">ROUND(SUM(S20:S44)/40,2)</f>
        <v>1</v>
      </c>
      <c r="T17" s="25">
        <f t="shared" si="1"/>
        <v>0</v>
      </c>
      <c r="U17" s="25">
        <f t="shared" si="1"/>
        <v>0</v>
      </c>
      <c r="V17" s="25">
        <f t="shared" si="1"/>
        <v>0</v>
      </c>
      <c r="W17" s="25">
        <f t="shared" si="1"/>
        <v>0</v>
      </c>
      <c r="X17" s="25">
        <f t="shared" si="1"/>
        <v>0</v>
      </c>
      <c r="Y17" s="25">
        <f t="shared" si="1"/>
        <v>0</v>
      </c>
      <c r="Z17" s="25">
        <f t="shared" si="1"/>
        <v>0</v>
      </c>
      <c r="AA17" s="25">
        <f t="shared" si="1"/>
        <v>0</v>
      </c>
      <c r="AB17" s="25">
        <f t="shared" si="1"/>
        <v>0</v>
      </c>
      <c r="AC17" s="25">
        <f t="shared" si="1"/>
        <v>0</v>
      </c>
      <c r="AD17" s="25">
        <f>SUM(S17:AC17)</f>
        <v>1</v>
      </c>
    </row>
    <row r="18" spans="1:30" s="22" customFormat="1" ht="24" customHeight="1" x14ac:dyDescent="0.25">
      <c r="A18" s="357" t="s">
        <v>18</v>
      </c>
      <c r="B18" s="358"/>
      <c r="C18" s="359" t="s">
        <v>18</v>
      </c>
      <c r="D18" s="25">
        <f>SUM(D20:D44)-D17*25</f>
        <v>0</v>
      </c>
      <c r="E18" s="25">
        <f>SUM(E20:E44)-E17*25</f>
        <v>0</v>
      </c>
      <c r="F18" s="25">
        <f t="shared" ref="F18:P18" si="2">SUM(F20:F44)-F17*22</f>
        <v>0</v>
      </c>
      <c r="G18" s="25">
        <f t="shared" si="2"/>
        <v>0</v>
      </c>
      <c r="H18" s="25">
        <f t="shared" si="2"/>
        <v>0</v>
      </c>
      <c r="I18" s="25">
        <f t="shared" si="2"/>
        <v>0</v>
      </c>
      <c r="J18" s="25">
        <f t="shared" si="2"/>
        <v>0</v>
      </c>
      <c r="K18" s="25">
        <f t="shared" si="2"/>
        <v>0</v>
      </c>
      <c r="L18" s="25">
        <f t="shared" si="2"/>
        <v>0</v>
      </c>
      <c r="M18" s="25">
        <f t="shared" si="2"/>
        <v>0</v>
      </c>
      <c r="N18" s="25">
        <f t="shared" si="2"/>
        <v>0</v>
      </c>
      <c r="O18" s="25">
        <f t="shared" si="2"/>
        <v>0</v>
      </c>
      <c r="P18" s="25">
        <f t="shared" si="2"/>
        <v>0</v>
      </c>
      <c r="Q18" s="25">
        <f>SUM(Q20:Q44)</f>
        <v>0</v>
      </c>
      <c r="R18" s="26">
        <f>SUM(D18:Q18)</f>
        <v>0</v>
      </c>
      <c r="S18" s="339"/>
      <c r="T18" s="340"/>
      <c r="U18" s="340"/>
      <c r="V18" s="340"/>
      <c r="W18" s="340"/>
      <c r="X18" s="340"/>
      <c r="Y18" s="340"/>
      <c r="Z18" s="340"/>
      <c r="AA18" s="340"/>
      <c r="AB18" s="340"/>
      <c r="AC18" s="340"/>
      <c r="AD18" s="341"/>
    </row>
    <row r="19" spans="1:30" s="21" customFormat="1" ht="7.5" customHeight="1" x14ac:dyDescent="0.25">
      <c r="A19" s="342"/>
      <c r="B19" s="343"/>
      <c r="C19" s="344"/>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6"/>
    </row>
    <row r="20" spans="1:30" ht="24.75" customHeight="1" x14ac:dyDescent="0.25">
      <c r="A20" s="312" t="str">
        <f>IF('3 - Ações'!J7&lt;&gt;"",'3 - Ações'!J7,"")</f>
        <v>Monitorização e Avaliação</v>
      </c>
      <c r="B20" s="313"/>
      <c r="C20" s="347"/>
      <c r="D20" s="23"/>
      <c r="E20" s="23"/>
      <c r="F20" s="23"/>
      <c r="G20" s="23"/>
      <c r="H20" s="23"/>
      <c r="I20" s="23"/>
      <c r="J20" s="23"/>
      <c r="K20" s="23"/>
      <c r="L20" s="23"/>
      <c r="M20" s="23"/>
      <c r="N20" s="23"/>
      <c r="O20" s="23"/>
      <c r="P20" s="23"/>
      <c r="Q20" s="23"/>
      <c r="R20" s="27">
        <f>SUM(D20:Q20)</f>
        <v>0</v>
      </c>
      <c r="S20" s="23"/>
      <c r="T20" s="23"/>
      <c r="U20" s="23"/>
      <c r="V20" s="23"/>
      <c r="W20" s="23"/>
      <c r="X20" s="23"/>
      <c r="Y20" s="23"/>
      <c r="Z20" s="23"/>
      <c r="AA20" s="23"/>
      <c r="AB20" s="23"/>
      <c r="AC20" s="23"/>
      <c r="AD20" s="27">
        <f>SUM(S20:AC20)</f>
        <v>0</v>
      </c>
    </row>
    <row r="21" spans="1:30" ht="24.75" customHeight="1" x14ac:dyDescent="0.25">
      <c r="A21" s="312" t="str">
        <f>IF('3 - Ações'!J16&lt;&gt;"",'3 - Ações'!J16,"")</f>
        <v>DIFERENCIAR PARA UNIR</v>
      </c>
      <c r="B21" s="313"/>
      <c r="C21" s="347"/>
      <c r="D21" s="23"/>
      <c r="E21" s="23"/>
      <c r="F21" s="23"/>
      <c r="G21" s="23"/>
      <c r="H21" s="23"/>
      <c r="I21" s="23"/>
      <c r="J21" s="23">
        <v>12</v>
      </c>
      <c r="K21" s="23"/>
      <c r="L21" s="23">
        <v>16</v>
      </c>
      <c r="M21" s="23"/>
      <c r="N21" s="23"/>
      <c r="O21" s="23"/>
      <c r="P21" s="23"/>
      <c r="Q21" s="23"/>
      <c r="R21" s="27">
        <f t="shared" ref="R21:R38" si="3">SUM(D21:Q21)</f>
        <v>28</v>
      </c>
      <c r="S21" s="23"/>
      <c r="T21" s="23"/>
      <c r="U21" s="23"/>
      <c r="V21" s="23"/>
      <c r="W21" s="23"/>
      <c r="X21" s="23"/>
      <c r="Y21" s="23"/>
      <c r="Z21" s="23"/>
      <c r="AA21" s="23"/>
      <c r="AB21" s="23"/>
      <c r="AC21" s="23"/>
      <c r="AD21" s="27">
        <f t="shared" ref="AD21:AD38" si="4">SUM(S21:AC21)</f>
        <v>0</v>
      </c>
    </row>
    <row r="22" spans="1:30" ht="24.75" customHeight="1" x14ac:dyDescent="0.25">
      <c r="A22" s="312" t="str">
        <f>IF('3 - Ações'!J25&lt;&gt;"",'3 - Ações'!J25,"")</f>
        <v>Fundamentalis</v>
      </c>
      <c r="B22" s="313"/>
      <c r="C22" s="347"/>
      <c r="D22" s="23"/>
      <c r="E22" s="23">
        <v>25</v>
      </c>
      <c r="F22" s="23"/>
      <c r="G22" s="23"/>
      <c r="H22" s="23"/>
      <c r="I22" s="23"/>
      <c r="J22" s="23"/>
      <c r="K22" s="23"/>
      <c r="L22" s="23"/>
      <c r="M22" s="23"/>
      <c r="N22" s="23"/>
      <c r="O22" s="23"/>
      <c r="P22" s="23"/>
      <c r="Q22" s="23"/>
      <c r="R22" s="27">
        <f t="shared" si="3"/>
        <v>25</v>
      </c>
      <c r="S22" s="23"/>
      <c r="T22" s="23"/>
      <c r="U22" s="23"/>
      <c r="V22" s="23"/>
      <c r="W22" s="23"/>
      <c r="X22" s="23"/>
      <c r="Y22" s="23"/>
      <c r="Z22" s="23"/>
      <c r="AA22" s="23"/>
      <c r="AB22" s="23"/>
      <c r="AC22" s="23"/>
      <c r="AD22" s="27">
        <f t="shared" si="4"/>
        <v>0</v>
      </c>
    </row>
    <row r="23" spans="1:30" ht="24.75" customHeight="1" x14ac:dyDescent="0.25">
      <c r="A23" s="312" t="str">
        <f>IF('3 - Ações'!J34&lt;&gt;"",'3 - Ações'!J34,"")</f>
        <v>MatLab</v>
      </c>
      <c r="B23" s="313"/>
      <c r="C23" s="347"/>
      <c r="D23" s="23"/>
      <c r="E23" s="23"/>
      <c r="F23" s="23"/>
      <c r="G23" s="23"/>
      <c r="H23" s="23"/>
      <c r="I23" s="23"/>
      <c r="J23" s="23"/>
      <c r="K23" s="23"/>
      <c r="L23" s="23">
        <v>6</v>
      </c>
      <c r="M23" s="23"/>
      <c r="N23" s="23"/>
      <c r="O23" s="23"/>
      <c r="P23" s="23"/>
      <c r="Q23" s="23"/>
      <c r="R23" s="27">
        <f t="shared" si="3"/>
        <v>6</v>
      </c>
      <c r="S23" s="23"/>
      <c r="T23" s="23"/>
      <c r="U23" s="23"/>
      <c r="V23" s="23"/>
      <c r="W23" s="23"/>
      <c r="X23" s="23"/>
      <c r="Y23" s="23"/>
      <c r="Z23" s="23"/>
      <c r="AA23" s="23"/>
      <c r="AB23" s="23"/>
      <c r="AC23" s="23"/>
      <c r="AD23" s="27">
        <f t="shared" si="4"/>
        <v>0</v>
      </c>
    </row>
    <row r="24" spans="1:30" ht="24.75" customHeight="1" x14ac:dyDescent="0.25">
      <c r="A24" s="312" t="str">
        <f>IF('3 - Ações'!J43&lt;&gt;"",'3 - Ações'!J43,"")</f>
        <v>Ciência para todos</v>
      </c>
      <c r="B24" s="313"/>
      <c r="C24" s="347"/>
      <c r="D24" s="23"/>
      <c r="E24" s="23"/>
      <c r="F24" s="23"/>
      <c r="G24" s="23"/>
      <c r="H24" s="23"/>
      <c r="I24" s="23"/>
      <c r="J24" s="23"/>
      <c r="K24" s="23"/>
      <c r="L24" s="23"/>
      <c r="M24" s="23"/>
      <c r="N24" s="23"/>
      <c r="O24" s="23"/>
      <c r="P24" s="23"/>
      <c r="Q24" s="23"/>
      <c r="R24" s="27">
        <f t="shared" si="3"/>
        <v>0</v>
      </c>
      <c r="S24" s="23"/>
      <c r="T24" s="23"/>
      <c r="U24" s="23"/>
      <c r="V24" s="23"/>
      <c r="W24" s="23"/>
      <c r="X24" s="23"/>
      <c r="Y24" s="23"/>
      <c r="Z24" s="23"/>
      <c r="AA24" s="23"/>
      <c r="AB24" s="23"/>
      <c r="AC24" s="23"/>
      <c r="AD24" s="27">
        <f t="shared" si="4"/>
        <v>0</v>
      </c>
    </row>
    <row r="25" spans="1:30" ht="24.75" customHeight="1" x14ac:dyDescent="0.25">
      <c r="A25" s="312" t="str">
        <f>IF('3 - Ações'!J52&lt;&gt;"",'3 - Ações'!J52,"")</f>
        <v>Amiga Biblioteca</v>
      </c>
      <c r="B25" s="313"/>
      <c r="C25" s="347"/>
      <c r="D25" s="23"/>
      <c r="E25" s="23"/>
      <c r="F25" s="23"/>
      <c r="G25" s="23"/>
      <c r="H25" s="23"/>
      <c r="I25" s="23"/>
      <c r="J25" s="23"/>
      <c r="K25" s="23"/>
      <c r="L25" s="23"/>
      <c r="M25" s="23"/>
      <c r="N25" s="23"/>
      <c r="O25" s="23"/>
      <c r="P25" s="23"/>
      <c r="Q25" s="23"/>
      <c r="R25" s="27">
        <f t="shared" si="3"/>
        <v>0</v>
      </c>
      <c r="S25" s="23"/>
      <c r="T25" s="23"/>
      <c r="U25" s="23"/>
      <c r="V25" s="23"/>
      <c r="W25" s="23"/>
      <c r="X25" s="23"/>
      <c r="Y25" s="23"/>
      <c r="Z25" s="23"/>
      <c r="AA25" s="23"/>
      <c r="AB25" s="23"/>
      <c r="AC25" s="23"/>
      <c r="AD25" s="27">
        <f t="shared" si="4"/>
        <v>0</v>
      </c>
    </row>
    <row r="26" spans="1:30" ht="24.75" customHeight="1" x14ac:dyDescent="0.25">
      <c r="A26" s="312" t="str">
        <f>IF('3 - Ações'!J61&lt;&gt;"",'3 - Ações'!J61,"")</f>
        <v>Articularis</v>
      </c>
      <c r="B26" s="313"/>
      <c r="C26" s="347"/>
      <c r="D26" s="23"/>
      <c r="E26" s="23"/>
      <c r="F26" s="23"/>
      <c r="G26" s="23"/>
      <c r="H26" s="23"/>
      <c r="I26" s="23"/>
      <c r="J26" s="23"/>
      <c r="K26" s="23"/>
      <c r="L26" s="23"/>
      <c r="M26" s="23"/>
      <c r="N26" s="23"/>
      <c r="O26" s="23"/>
      <c r="P26" s="23"/>
      <c r="Q26" s="23"/>
      <c r="R26" s="27">
        <f t="shared" si="3"/>
        <v>0</v>
      </c>
      <c r="S26" s="23"/>
      <c r="T26" s="23"/>
      <c r="U26" s="23"/>
      <c r="V26" s="23"/>
      <c r="W26" s="23"/>
      <c r="X26" s="23"/>
      <c r="Y26" s="23"/>
      <c r="Z26" s="23"/>
      <c r="AA26" s="23"/>
      <c r="AB26" s="23"/>
      <c r="AC26" s="23"/>
      <c r="AD26" s="27">
        <f t="shared" si="4"/>
        <v>0</v>
      </c>
    </row>
    <row r="27" spans="1:30" ht="24.75" customHeight="1" x14ac:dyDescent="0.25">
      <c r="A27" s="312" t="str">
        <f>IF('3 - Ações'!J70&lt;&gt;"",'3 - Ações'!J70,"")</f>
        <v>Laboratório de Inglês</v>
      </c>
      <c r="B27" s="313"/>
      <c r="C27" s="347"/>
      <c r="D27" s="23"/>
      <c r="E27" s="23"/>
      <c r="F27" s="23"/>
      <c r="G27" s="23"/>
      <c r="H27" s="23"/>
      <c r="I27" s="23"/>
      <c r="J27" s="23"/>
      <c r="K27" s="23"/>
      <c r="L27" s="23"/>
      <c r="M27" s="23"/>
      <c r="N27" s="23"/>
      <c r="O27" s="23"/>
      <c r="P27" s="23"/>
      <c r="Q27" s="23"/>
      <c r="R27" s="27">
        <f t="shared" si="3"/>
        <v>0</v>
      </c>
      <c r="S27" s="23"/>
      <c r="T27" s="23"/>
      <c r="U27" s="23"/>
      <c r="V27" s="23"/>
      <c r="W27" s="23"/>
      <c r="X27" s="23"/>
      <c r="Y27" s="23"/>
      <c r="Z27" s="23"/>
      <c r="AA27" s="23"/>
      <c r="AB27" s="23"/>
      <c r="AC27" s="23"/>
      <c r="AD27" s="27">
        <f t="shared" si="4"/>
        <v>0</v>
      </c>
    </row>
    <row r="28" spans="1:30" ht="24.75" customHeight="1" x14ac:dyDescent="0.25">
      <c r="A28" s="312" t="str">
        <f>IF('3 - Ações'!J79&lt;&gt;"",'3 - Ações'!J79,"")</f>
        <v>Histórias para crescer</v>
      </c>
      <c r="B28" s="313"/>
      <c r="C28" s="347"/>
      <c r="D28" s="23"/>
      <c r="E28" s="23"/>
      <c r="F28" s="23"/>
      <c r="G28" s="23"/>
      <c r="H28" s="23"/>
      <c r="I28" s="23"/>
      <c r="J28" s="23"/>
      <c r="K28" s="23"/>
      <c r="L28" s="23"/>
      <c r="M28" s="23"/>
      <c r="N28" s="23"/>
      <c r="O28" s="23"/>
      <c r="P28" s="23"/>
      <c r="Q28" s="23"/>
      <c r="R28" s="27">
        <f t="shared" si="3"/>
        <v>0</v>
      </c>
      <c r="S28" s="23"/>
      <c r="T28" s="23"/>
      <c r="U28" s="23"/>
      <c r="V28" s="23"/>
      <c r="W28" s="23"/>
      <c r="X28" s="23"/>
      <c r="Y28" s="23"/>
      <c r="Z28" s="23"/>
      <c r="AA28" s="23"/>
      <c r="AB28" s="23"/>
      <c r="AC28" s="23"/>
      <c r="AD28" s="27">
        <f t="shared" si="4"/>
        <v>0</v>
      </c>
    </row>
    <row r="29" spans="1:30" ht="24.75" customHeight="1" x14ac:dyDescent="0.25">
      <c r="A29" s="312" t="str">
        <f>IF('3 - Ações'!J88&lt;&gt;"",'3 - Ações'!J88,"")</f>
        <v>ESTRELA POLAR</v>
      </c>
      <c r="B29" s="313"/>
      <c r="C29" s="347"/>
      <c r="D29" s="23"/>
      <c r="E29" s="23"/>
      <c r="F29" s="23"/>
      <c r="G29" s="23"/>
      <c r="H29" s="23"/>
      <c r="I29" s="23"/>
      <c r="J29" s="23"/>
      <c r="K29" s="23"/>
      <c r="L29" s="23"/>
      <c r="M29" s="23"/>
      <c r="N29" s="23"/>
      <c r="O29" s="23"/>
      <c r="P29" s="23"/>
      <c r="Q29" s="23"/>
      <c r="R29" s="27">
        <f t="shared" si="3"/>
        <v>0</v>
      </c>
      <c r="S29" s="23">
        <v>35</v>
      </c>
      <c r="T29" s="23"/>
      <c r="U29" s="23"/>
      <c r="V29" s="23"/>
      <c r="W29" s="23"/>
      <c r="X29" s="23"/>
      <c r="Y29" s="23"/>
      <c r="Z29" s="23"/>
      <c r="AA29" s="23"/>
      <c r="AB29" s="23"/>
      <c r="AC29" s="23"/>
      <c r="AD29" s="27">
        <f t="shared" si="4"/>
        <v>35</v>
      </c>
    </row>
    <row r="30" spans="1:30" ht="24.75" customHeight="1" x14ac:dyDescent="0.25">
      <c r="A30" s="312" t="str">
        <f>IF('3 - Ações'!J97&lt;&gt;"",'3 - Ações'!J97,"")</f>
        <v>RUMO</v>
      </c>
      <c r="B30" s="313"/>
      <c r="C30" s="347"/>
      <c r="D30" s="23"/>
      <c r="E30" s="23"/>
      <c r="F30" s="23"/>
      <c r="G30" s="23"/>
      <c r="H30" s="23"/>
      <c r="I30" s="23"/>
      <c r="J30" s="23"/>
      <c r="K30" s="23"/>
      <c r="L30" s="23"/>
      <c r="M30" s="23"/>
      <c r="N30" s="23"/>
      <c r="O30" s="23"/>
      <c r="P30" s="23"/>
      <c r="Q30" s="23"/>
      <c r="R30" s="27">
        <f t="shared" si="3"/>
        <v>0</v>
      </c>
      <c r="S30" s="23"/>
      <c r="T30" s="23"/>
      <c r="U30" s="23"/>
      <c r="V30" s="23"/>
      <c r="W30" s="23"/>
      <c r="X30" s="23"/>
      <c r="Y30" s="23"/>
      <c r="Z30" s="23"/>
      <c r="AA30" s="23"/>
      <c r="AB30" s="23"/>
      <c r="AC30" s="23"/>
      <c r="AD30" s="27">
        <f t="shared" si="4"/>
        <v>0</v>
      </c>
    </row>
    <row r="31" spans="1:30" ht="24.75" customHeight="1" x14ac:dyDescent="0.25">
      <c r="A31" s="312" t="str">
        <f>IF('3 - Ações'!J106&lt;&gt;"",'3 - Ações'!J106,"")</f>
        <v>Portu Lab / Escrevo Logo Existo</v>
      </c>
      <c r="B31" s="313"/>
      <c r="C31" s="347"/>
      <c r="D31" s="23"/>
      <c r="E31" s="23"/>
      <c r="F31" s="23"/>
      <c r="G31" s="23"/>
      <c r="H31" s="23"/>
      <c r="I31" s="23"/>
      <c r="J31" s="23">
        <v>10</v>
      </c>
      <c r="K31" s="23"/>
      <c r="L31" s="23"/>
      <c r="M31" s="23"/>
      <c r="N31" s="23"/>
      <c r="O31" s="23"/>
      <c r="P31" s="23"/>
      <c r="Q31" s="23"/>
      <c r="R31" s="27">
        <f t="shared" si="3"/>
        <v>10</v>
      </c>
      <c r="S31" s="23"/>
      <c r="T31" s="23"/>
      <c r="U31" s="23"/>
      <c r="V31" s="23"/>
      <c r="W31" s="23"/>
      <c r="X31" s="23"/>
      <c r="Y31" s="23"/>
      <c r="Z31" s="23"/>
      <c r="AA31" s="23"/>
      <c r="AB31" s="23"/>
      <c r="AC31" s="23"/>
      <c r="AD31" s="27">
        <f t="shared" si="4"/>
        <v>0</v>
      </c>
    </row>
    <row r="32" spans="1:30" ht="24.75" customHeight="1" x14ac:dyDescent="0.25">
      <c r="A32" s="312" t="str">
        <f>IF('3 - Ações'!J115&lt;&gt;"",'3 - Ações'!J115,"")</f>
        <v>Tecn'arte EE</v>
      </c>
      <c r="B32" s="313"/>
      <c r="C32" s="347"/>
      <c r="D32" s="23"/>
      <c r="E32" s="23"/>
      <c r="F32" s="23"/>
      <c r="G32" s="23"/>
      <c r="H32" s="23"/>
      <c r="I32" s="23"/>
      <c r="J32" s="23"/>
      <c r="K32" s="23"/>
      <c r="L32" s="23"/>
      <c r="M32" s="23"/>
      <c r="N32" s="23"/>
      <c r="O32" s="23"/>
      <c r="P32" s="23"/>
      <c r="Q32" s="23"/>
      <c r="R32" s="27">
        <f t="shared" si="3"/>
        <v>0</v>
      </c>
      <c r="S32" s="23"/>
      <c r="T32" s="23"/>
      <c r="U32" s="23"/>
      <c r="V32" s="23"/>
      <c r="W32" s="23"/>
      <c r="X32" s="23"/>
      <c r="Y32" s="23"/>
      <c r="Z32" s="23"/>
      <c r="AA32" s="23"/>
      <c r="AB32" s="23"/>
      <c r="AC32" s="23"/>
      <c r="AD32" s="27">
        <f t="shared" si="4"/>
        <v>0</v>
      </c>
    </row>
    <row r="33" spans="1:30" ht="24.75" customHeight="1" x14ac:dyDescent="0.25">
      <c r="A33" s="312" t="str">
        <f>IF('3 - Ações'!J124&lt;&gt;"",'3 - Ações'!J124,"")</f>
        <v>Tecn'arte Alunos</v>
      </c>
      <c r="B33" s="313"/>
      <c r="C33" s="347"/>
      <c r="D33" s="23"/>
      <c r="E33" s="23"/>
      <c r="F33" s="23"/>
      <c r="G33" s="23"/>
      <c r="H33" s="23"/>
      <c r="I33" s="23"/>
      <c r="J33" s="23"/>
      <c r="K33" s="23"/>
      <c r="L33" s="23"/>
      <c r="M33" s="23"/>
      <c r="N33" s="23"/>
      <c r="O33" s="23"/>
      <c r="P33" s="23"/>
      <c r="Q33" s="23"/>
      <c r="R33" s="27">
        <f t="shared" si="3"/>
        <v>0</v>
      </c>
      <c r="S33" s="23"/>
      <c r="T33" s="23"/>
      <c r="U33" s="23"/>
      <c r="V33" s="23"/>
      <c r="W33" s="23"/>
      <c r="X33" s="23"/>
      <c r="Y33" s="23"/>
      <c r="Z33" s="23"/>
      <c r="AA33" s="23"/>
      <c r="AB33" s="23"/>
      <c r="AC33" s="23"/>
      <c r="AD33" s="27">
        <f t="shared" si="4"/>
        <v>0</v>
      </c>
    </row>
    <row r="34" spans="1:30" ht="24.75" customHeight="1" x14ac:dyDescent="0.25">
      <c r="A34" s="312" t="str">
        <f>IF('3 - Ações'!J133&lt;&gt;"",'3 - Ações'!J133,"")</f>
        <v>Viver a escola</v>
      </c>
      <c r="B34" s="313"/>
      <c r="C34" s="347"/>
      <c r="D34" s="23"/>
      <c r="E34" s="23"/>
      <c r="F34" s="23"/>
      <c r="G34" s="23"/>
      <c r="H34" s="23"/>
      <c r="I34" s="23"/>
      <c r="J34" s="23"/>
      <c r="K34" s="23"/>
      <c r="L34" s="23"/>
      <c r="M34" s="23"/>
      <c r="N34" s="23"/>
      <c r="O34" s="23"/>
      <c r="P34" s="23"/>
      <c r="Q34" s="23"/>
      <c r="R34" s="27">
        <f t="shared" si="3"/>
        <v>0</v>
      </c>
      <c r="S34" s="23">
        <v>5</v>
      </c>
      <c r="T34" s="23"/>
      <c r="U34" s="23"/>
      <c r="V34" s="23"/>
      <c r="W34" s="23"/>
      <c r="X34" s="23"/>
      <c r="Y34" s="23"/>
      <c r="Z34" s="23"/>
      <c r="AA34" s="23"/>
      <c r="AB34" s="23"/>
      <c r="AC34" s="23"/>
      <c r="AD34" s="27">
        <f t="shared" si="4"/>
        <v>5</v>
      </c>
    </row>
    <row r="35" spans="1:30" ht="24.75" customHeight="1" x14ac:dyDescent="0.25">
      <c r="A35" s="312" t="str">
        <f>IF('3 - Ações'!J142&lt;&gt;"",'3 - Ações'!J142,"")</f>
        <v>Ethos</v>
      </c>
      <c r="B35" s="313"/>
      <c r="C35" s="347"/>
      <c r="D35" s="23"/>
      <c r="E35" s="23"/>
      <c r="F35" s="23"/>
      <c r="G35" s="23"/>
      <c r="H35" s="23"/>
      <c r="I35" s="23"/>
      <c r="J35" s="23"/>
      <c r="K35" s="23"/>
      <c r="L35" s="23"/>
      <c r="M35" s="23"/>
      <c r="N35" s="23"/>
      <c r="O35" s="23"/>
      <c r="P35" s="23"/>
      <c r="Q35" s="23"/>
      <c r="R35" s="27">
        <f t="shared" si="3"/>
        <v>0</v>
      </c>
      <c r="S35" s="23"/>
      <c r="T35" s="23"/>
      <c r="U35" s="23"/>
      <c r="V35" s="23"/>
      <c r="W35" s="23"/>
      <c r="X35" s="23"/>
      <c r="Y35" s="23"/>
      <c r="Z35" s="23"/>
      <c r="AA35" s="23"/>
      <c r="AB35" s="23"/>
      <c r="AC35" s="23"/>
      <c r="AD35" s="27">
        <f t="shared" si="4"/>
        <v>0</v>
      </c>
    </row>
    <row r="36" spans="1:30" ht="24.75" customHeight="1" x14ac:dyDescent="0.25">
      <c r="A36" s="312" t="str">
        <f>IF('3 - Ações'!J151&lt;&gt;"",'3 - Ações'!J151,"")</f>
        <v>Partilha pedagógica</v>
      </c>
      <c r="B36" s="313"/>
      <c r="C36" s="347"/>
      <c r="D36" s="23"/>
      <c r="E36" s="23"/>
      <c r="F36" s="23"/>
      <c r="G36" s="23"/>
      <c r="H36" s="23"/>
      <c r="I36" s="23"/>
      <c r="J36" s="23"/>
      <c r="K36" s="23"/>
      <c r="L36" s="23"/>
      <c r="M36" s="23"/>
      <c r="N36" s="23"/>
      <c r="O36" s="23"/>
      <c r="P36" s="23"/>
      <c r="Q36" s="23"/>
      <c r="R36" s="27">
        <f t="shared" si="3"/>
        <v>0</v>
      </c>
      <c r="S36" s="23"/>
      <c r="T36" s="23"/>
      <c r="U36" s="23"/>
      <c r="V36" s="23"/>
      <c r="W36" s="23"/>
      <c r="X36" s="23"/>
      <c r="Y36" s="23"/>
      <c r="Z36" s="23"/>
      <c r="AA36" s="23"/>
      <c r="AB36" s="23"/>
      <c r="AC36" s="23"/>
      <c r="AD36" s="27">
        <f t="shared" si="4"/>
        <v>0</v>
      </c>
    </row>
    <row r="37" spans="1:30" ht="24.75" customHeight="1" x14ac:dyDescent="0.25">
      <c r="A37" s="312" t="str">
        <f>IF('3 - Ações'!J160&lt;&gt;"",'3 - Ações'!J160,"")</f>
        <v/>
      </c>
      <c r="B37" s="313"/>
      <c r="C37" s="347"/>
      <c r="D37" s="23"/>
      <c r="E37" s="23"/>
      <c r="F37" s="23"/>
      <c r="G37" s="23"/>
      <c r="H37" s="23"/>
      <c r="I37" s="23"/>
      <c r="J37" s="23"/>
      <c r="K37" s="23"/>
      <c r="L37" s="23"/>
      <c r="M37" s="23"/>
      <c r="N37" s="23"/>
      <c r="O37" s="23"/>
      <c r="P37" s="23"/>
      <c r="Q37" s="23"/>
      <c r="R37" s="27">
        <f t="shared" si="3"/>
        <v>0</v>
      </c>
      <c r="S37" s="23"/>
      <c r="T37" s="23"/>
      <c r="U37" s="23"/>
      <c r="V37" s="23"/>
      <c r="W37" s="23"/>
      <c r="X37" s="23"/>
      <c r="Y37" s="23"/>
      <c r="Z37" s="23"/>
      <c r="AA37" s="23"/>
      <c r="AB37" s="23"/>
      <c r="AC37" s="23"/>
      <c r="AD37" s="27">
        <f t="shared" si="4"/>
        <v>0</v>
      </c>
    </row>
    <row r="38" spans="1:30" ht="24.75" customHeight="1" x14ac:dyDescent="0.25">
      <c r="A38" s="312" t="str">
        <f>IF('3 - Ações'!J169&lt;&gt;"",'3 - Ações'!J169,"")</f>
        <v/>
      </c>
      <c r="B38" s="313"/>
      <c r="C38" s="347"/>
      <c r="D38" s="23"/>
      <c r="E38" s="23"/>
      <c r="F38" s="23"/>
      <c r="G38" s="23"/>
      <c r="H38" s="23"/>
      <c r="I38" s="23"/>
      <c r="J38" s="23"/>
      <c r="K38" s="23"/>
      <c r="L38" s="23"/>
      <c r="M38" s="23"/>
      <c r="N38" s="23"/>
      <c r="O38" s="23"/>
      <c r="P38" s="23"/>
      <c r="Q38" s="23"/>
      <c r="R38" s="27">
        <f t="shared" si="3"/>
        <v>0</v>
      </c>
      <c r="S38" s="23"/>
      <c r="T38" s="23"/>
      <c r="U38" s="23"/>
      <c r="V38" s="23"/>
      <c r="W38" s="23"/>
      <c r="X38" s="23"/>
      <c r="Y38" s="23"/>
      <c r="Z38" s="23"/>
      <c r="AA38" s="23"/>
      <c r="AB38" s="23"/>
      <c r="AC38" s="23"/>
      <c r="AD38" s="27">
        <f t="shared" si="4"/>
        <v>0</v>
      </c>
    </row>
    <row r="39" spans="1:30" ht="24.75" customHeight="1" x14ac:dyDescent="0.25">
      <c r="A39" s="312" t="str">
        <f>IF('3 - Ações'!J178&lt;&gt;"",'3 - Ações'!J178,"")</f>
        <v/>
      </c>
      <c r="B39" s="313"/>
      <c r="C39" s="347"/>
      <c r="D39" s="23"/>
      <c r="E39" s="23"/>
      <c r="F39" s="23"/>
      <c r="G39" s="23"/>
      <c r="H39" s="23"/>
      <c r="I39" s="23"/>
      <c r="J39" s="23"/>
      <c r="K39" s="23"/>
      <c r="L39" s="23"/>
      <c r="M39" s="23"/>
      <c r="N39" s="23"/>
      <c r="O39" s="23"/>
      <c r="P39" s="23"/>
      <c r="Q39" s="23"/>
      <c r="R39" s="27">
        <f t="shared" ref="R39:R44" si="5">SUM(D39:Q39)</f>
        <v>0</v>
      </c>
      <c r="S39" s="23"/>
      <c r="T39" s="23"/>
      <c r="U39" s="23"/>
      <c r="V39" s="23"/>
      <c r="W39" s="23"/>
      <c r="X39" s="23"/>
      <c r="Y39" s="23"/>
      <c r="Z39" s="23"/>
      <c r="AA39" s="23"/>
      <c r="AB39" s="23"/>
      <c r="AC39" s="23"/>
      <c r="AD39" s="27">
        <f t="shared" ref="AD39:AD44" si="6">SUM(S39:AC39)</f>
        <v>0</v>
      </c>
    </row>
    <row r="40" spans="1:30" ht="24.75" customHeight="1" x14ac:dyDescent="0.25">
      <c r="A40" s="312" t="str">
        <f>IF('3 - Ações'!J187&lt;&gt;"",'3 - Ações'!J187,"")</f>
        <v/>
      </c>
      <c r="B40" s="313"/>
      <c r="C40" s="347"/>
      <c r="D40" s="23"/>
      <c r="E40" s="23"/>
      <c r="F40" s="23"/>
      <c r="G40" s="23"/>
      <c r="H40" s="23"/>
      <c r="I40" s="23"/>
      <c r="J40" s="23"/>
      <c r="K40" s="23"/>
      <c r="L40" s="23"/>
      <c r="M40" s="23"/>
      <c r="N40" s="23"/>
      <c r="O40" s="23"/>
      <c r="P40" s="23"/>
      <c r="Q40" s="23"/>
      <c r="R40" s="27">
        <f t="shared" si="5"/>
        <v>0</v>
      </c>
      <c r="S40" s="23"/>
      <c r="T40" s="23"/>
      <c r="U40" s="23"/>
      <c r="V40" s="23"/>
      <c r="W40" s="23"/>
      <c r="X40" s="23"/>
      <c r="Y40" s="23"/>
      <c r="Z40" s="23"/>
      <c r="AA40" s="23"/>
      <c r="AB40" s="23"/>
      <c r="AC40" s="23"/>
      <c r="AD40" s="27">
        <f t="shared" si="6"/>
        <v>0</v>
      </c>
    </row>
    <row r="41" spans="1:30" ht="24.75" customHeight="1" x14ac:dyDescent="0.25">
      <c r="A41" s="312" t="str">
        <f>IF('3 - Ações'!J196&lt;&gt;"",'3 - Ações'!J196,"")</f>
        <v/>
      </c>
      <c r="B41" s="313"/>
      <c r="C41" s="347"/>
      <c r="D41" s="23"/>
      <c r="E41" s="23"/>
      <c r="F41" s="23"/>
      <c r="G41" s="23"/>
      <c r="H41" s="23"/>
      <c r="I41" s="23"/>
      <c r="J41" s="23"/>
      <c r="K41" s="23"/>
      <c r="L41" s="23"/>
      <c r="M41" s="23"/>
      <c r="N41" s="23"/>
      <c r="O41" s="23"/>
      <c r="P41" s="23"/>
      <c r="Q41" s="23"/>
      <c r="R41" s="27">
        <f t="shared" si="5"/>
        <v>0</v>
      </c>
      <c r="S41" s="23"/>
      <c r="T41" s="23"/>
      <c r="U41" s="23"/>
      <c r="V41" s="23"/>
      <c r="W41" s="23"/>
      <c r="X41" s="23"/>
      <c r="Y41" s="23"/>
      <c r="Z41" s="23"/>
      <c r="AA41" s="23"/>
      <c r="AB41" s="23"/>
      <c r="AC41" s="23"/>
      <c r="AD41" s="27">
        <f t="shared" si="6"/>
        <v>0</v>
      </c>
    </row>
    <row r="42" spans="1:30" ht="24.75" customHeight="1" x14ac:dyDescent="0.25">
      <c r="A42" s="312" t="str">
        <f>IF('3 - Ações'!J205&lt;&gt;"",'3 - Ações'!J205,"")</f>
        <v/>
      </c>
      <c r="B42" s="313"/>
      <c r="C42" s="347"/>
      <c r="D42" s="23"/>
      <c r="E42" s="23"/>
      <c r="F42" s="23"/>
      <c r="G42" s="23"/>
      <c r="H42" s="23"/>
      <c r="I42" s="23"/>
      <c r="J42" s="23"/>
      <c r="K42" s="23"/>
      <c r="L42" s="23"/>
      <c r="M42" s="23"/>
      <c r="N42" s="23"/>
      <c r="O42" s="23"/>
      <c r="P42" s="23"/>
      <c r="Q42" s="23"/>
      <c r="R42" s="27">
        <f t="shared" si="5"/>
        <v>0</v>
      </c>
      <c r="S42" s="23"/>
      <c r="T42" s="23"/>
      <c r="U42" s="23"/>
      <c r="V42" s="23"/>
      <c r="W42" s="23"/>
      <c r="X42" s="23"/>
      <c r="Y42" s="23"/>
      <c r="Z42" s="23"/>
      <c r="AA42" s="23"/>
      <c r="AB42" s="23"/>
      <c r="AC42" s="23"/>
      <c r="AD42" s="27">
        <f t="shared" si="6"/>
        <v>0</v>
      </c>
    </row>
    <row r="43" spans="1:30" ht="24.75" customHeight="1" x14ac:dyDescent="0.25">
      <c r="A43" s="312" t="str">
        <f>IF('3 - Ações'!J214&lt;&gt;"",'3 - Ações'!J214,"")</f>
        <v/>
      </c>
      <c r="B43" s="313"/>
      <c r="C43" s="347"/>
      <c r="D43" s="23"/>
      <c r="E43" s="23"/>
      <c r="F43" s="23"/>
      <c r="G43" s="23"/>
      <c r="H43" s="23"/>
      <c r="I43" s="23"/>
      <c r="J43" s="23"/>
      <c r="K43" s="23"/>
      <c r="L43" s="23"/>
      <c r="M43" s="23"/>
      <c r="N43" s="23"/>
      <c r="O43" s="23"/>
      <c r="P43" s="23"/>
      <c r="Q43" s="23"/>
      <c r="R43" s="27">
        <f t="shared" si="5"/>
        <v>0</v>
      </c>
      <c r="S43" s="23"/>
      <c r="T43" s="23"/>
      <c r="U43" s="23"/>
      <c r="V43" s="23"/>
      <c r="W43" s="23"/>
      <c r="X43" s="23"/>
      <c r="Y43" s="23"/>
      <c r="Z43" s="23"/>
      <c r="AA43" s="23"/>
      <c r="AB43" s="23"/>
      <c r="AC43" s="23"/>
      <c r="AD43" s="27">
        <f t="shared" si="6"/>
        <v>0</v>
      </c>
    </row>
    <row r="44" spans="1:30" ht="24.75" customHeight="1" x14ac:dyDescent="0.25">
      <c r="A44" s="312" t="str">
        <f>IF('3 - Ações'!J223&lt;&gt;"",'3 - Ações'!J223,"")</f>
        <v/>
      </c>
      <c r="B44" s="313"/>
      <c r="C44" s="347"/>
      <c r="D44" s="23"/>
      <c r="E44" s="23"/>
      <c r="F44" s="23"/>
      <c r="G44" s="23"/>
      <c r="H44" s="23"/>
      <c r="I44" s="23"/>
      <c r="J44" s="23"/>
      <c r="K44" s="23"/>
      <c r="L44" s="23"/>
      <c r="M44" s="23"/>
      <c r="N44" s="23"/>
      <c r="O44" s="23"/>
      <c r="P44" s="23"/>
      <c r="Q44" s="23"/>
      <c r="R44" s="27">
        <f t="shared" si="5"/>
        <v>0</v>
      </c>
      <c r="S44" s="23"/>
      <c r="T44" s="23"/>
      <c r="U44" s="23"/>
      <c r="V44" s="23"/>
      <c r="W44" s="23"/>
      <c r="X44" s="23"/>
      <c r="Y44" s="23"/>
      <c r="Z44" s="23"/>
      <c r="AA44" s="23"/>
      <c r="AB44" s="23"/>
      <c r="AC44" s="23"/>
      <c r="AD44" s="27">
        <f t="shared" si="6"/>
        <v>0</v>
      </c>
    </row>
    <row r="45" spans="1:30" x14ac:dyDescent="0.25">
      <c r="A45" s="14"/>
      <c r="B45" s="14"/>
      <c r="C45" s="14"/>
    </row>
    <row r="46" spans="1:30" x14ac:dyDescent="0.25">
      <c r="A46" s="14"/>
      <c r="B46" s="14"/>
      <c r="C46" s="14"/>
    </row>
    <row r="47" spans="1:30" x14ac:dyDescent="0.25">
      <c r="A47" s="14"/>
      <c r="B47" s="14"/>
      <c r="C47" s="14"/>
    </row>
    <row r="48" spans="1:30" x14ac:dyDescent="0.25">
      <c r="A48" s="14"/>
      <c r="B48" s="14"/>
      <c r="C48" s="14"/>
    </row>
    <row r="49" spans="1:3" x14ac:dyDescent="0.25">
      <c r="A49" s="14"/>
      <c r="B49" s="14"/>
      <c r="C49" s="14"/>
    </row>
    <row r="50" spans="1:3" x14ac:dyDescent="0.25">
      <c r="A50" s="14"/>
      <c r="B50" s="14"/>
      <c r="C50" s="14"/>
    </row>
    <row r="51" spans="1:3" x14ac:dyDescent="0.25">
      <c r="A51" s="14"/>
      <c r="B51" s="14"/>
      <c r="C51" s="14"/>
    </row>
    <row r="52" spans="1:3" x14ac:dyDescent="0.25">
      <c r="A52" s="14"/>
      <c r="B52" s="14"/>
      <c r="C52" s="14"/>
    </row>
    <row r="53" spans="1:3" x14ac:dyDescent="0.25">
      <c r="A53" s="14"/>
      <c r="B53" s="14"/>
      <c r="C53" s="14"/>
    </row>
    <row r="54" spans="1:3" x14ac:dyDescent="0.25">
      <c r="A54" s="14"/>
      <c r="B54" s="14"/>
      <c r="C54" s="14"/>
    </row>
    <row r="55" spans="1:3" x14ac:dyDescent="0.25">
      <c r="A55" s="14"/>
      <c r="B55" s="14"/>
      <c r="C55" s="14"/>
    </row>
    <row r="56" spans="1:3" x14ac:dyDescent="0.25">
      <c r="A56" s="14"/>
      <c r="B56" s="14"/>
      <c r="C56" s="14"/>
    </row>
    <row r="57" spans="1:3" x14ac:dyDescent="0.25">
      <c r="A57" s="14"/>
      <c r="B57" s="14"/>
      <c r="C57" s="14"/>
    </row>
    <row r="58" spans="1:3" x14ac:dyDescent="0.25">
      <c r="A58" s="14"/>
      <c r="B58" s="14"/>
      <c r="C58" s="14"/>
    </row>
    <row r="59" spans="1:3" x14ac:dyDescent="0.25">
      <c r="A59" s="14"/>
      <c r="B59" s="14"/>
      <c r="C59" s="14"/>
    </row>
    <row r="60" spans="1:3" x14ac:dyDescent="0.25">
      <c r="A60" s="14"/>
      <c r="B60" s="14"/>
      <c r="C60" s="14"/>
    </row>
    <row r="61" spans="1:3" x14ac:dyDescent="0.25">
      <c r="A61" s="14"/>
      <c r="B61" s="14"/>
      <c r="C61" s="14"/>
    </row>
    <row r="62" spans="1:3" x14ac:dyDescent="0.25">
      <c r="A62" s="14"/>
      <c r="B62" s="14"/>
      <c r="C62" s="14"/>
    </row>
    <row r="63" spans="1:3" x14ac:dyDescent="0.25">
      <c r="A63" s="14"/>
      <c r="B63" s="14"/>
      <c r="C63" s="14"/>
    </row>
    <row r="64" spans="1:3" x14ac:dyDescent="0.25">
      <c r="A64" s="14"/>
      <c r="B64" s="14"/>
      <c r="C64" s="14"/>
    </row>
    <row r="65" spans="1:3" x14ac:dyDescent="0.25">
      <c r="A65" s="14"/>
      <c r="B65" s="14"/>
      <c r="C65" s="14"/>
    </row>
    <row r="66" spans="1:3" x14ac:dyDescent="0.25">
      <c r="A66" s="14"/>
      <c r="B66" s="14"/>
      <c r="C66" s="14"/>
    </row>
    <row r="67" spans="1:3" x14ac:dyDescent="0.25">
      <c r="A67" s="14"/>
      <c r="B67" s="14"/>
      <c r="C67" s="14"/>
    </row>
    <row r="68" spans="1:3" x14ac:dyDescent="0.25">
      <c r="A68" s="14"/>
      <c r="B68" s="14"/>
      <c r="C68" s="14"/>
    </row>
    <row r="69" spans="1:3" x14ac:dyDescent="0.25">
      <c r="A69" s="14"/>
      <c r="B69" s="14"/>
      <c r="C69" s="14"/>
    </row>
    <row r="70" spans="1:3" x14ac:dyDescent="0.25">
      <c r="A70" s="14"/>
      <c r="B70" s="14"/>
      <c r="C70" s="14"/>
    </row>
    <row r="71" spans="1:3" x14ac:dyDescent="0.25">
      <c r="A71" s="14"/>
      <c r="B71" s="14"/>
      <c r="C71" s="14"/>
    </row>
    <row r="72" spans="1:3" x14ac:dyDescent="0.25">
      <c r="A72" s="14"/>
      <c r="B72" s="14"/>
      <c r="C72" s="14"/>
    </row>
    <row r="73" spans="1:3" x14ac:dyDescent="0.25">
      <c r="A73" s="14"/>
      <c r="B73" s="14"/>
      <c r="C73" s="14"/>
    </row>
    <row r="74" spans="1:3" x14ac:dyDescent="0.25">
      <c r="A74" s="14"/>
      <c r="B74" s="14"/>
      <c r="C74" s="14"/>
    </row>
    <row r="75" spans="1:3" x14ac:dyDescent="0.25">
      <c r="A75" s="14"/>
      <c r="B75" s="14"/>
      <c r="C75" s="14"/>
    </row>
    <row r="76" spans="1:3" x14ac:dyDescent="0.25">
      <c r="A76" s="14"/>
      <c r="B76" s="14"/>
      <c r="C76" s="14"/>
    </row>
    <row r="77" spans="1:3" x14ac:dyDescent="0.25">
      <c r="A77" s="14"/>
      <c r="B77" s="14"/>
      <c r="C77" s="14"/>
    </row>
    <row r="78" spans="1:3" x14ac:dyDescent="0.25">
      <c r="A78" s="14"/>
      <c r="B78" s="14"/>
      <c r="C78" s="14"/>
    </row>
    <row r="79" spans="1:3" x14ac:dyDescent="0.25">
      <c r="A79" s="14"/>
      <c r="B79" s="14"/>
      <c r="C79" s="14"/>
    </row>
    <row r="80" spans="1:3" x14ac:dyDescent="0.25">
      <c r="A80" s="14"/>
      <c r="B80" s="14"/>
      <c r="C80" s="14"/>
    </row>
    <row r="81" spans="1:3" x14ac:dyDescent="0.25">
      <c r="A81" s="14"/>
      <c r="B81" s="14"/>
      <c r="C81" s="14"/>
    </row>
    <row r="82" spans="1:3" x14ac:dyDescent="0.25">
      <c r="A82" s="14"/>
      <c r="B82" s="14"/>
      <c r="C82" s="14"/>
    </row>
    <row r="83" spans="1:3" x14ac:dyDescent="0.25">
      <c r="A83" s="14"/>
      <c r="B83" s="14"/>
      <c r="C83" s="14"/>
    </row>
    <row r="84" spans="1:3" x14ac:dyDescent="0.25">
      <c r="A84" s="14"/>
      <c r="B84" s="14"/>
      <c r="C84" s="14"/>
    </row>
    <row r="85" spans="1:3" x14ac:dyDescent="0.25">
      <c r="A85" s="14"/>
      <c r="B85" s="14"/>
      <c r="C85" s="14"/>
    </row>
    <row r="86" spans="1:3" x14ac:dyDescent="0.25">
      <c r="A86" s="14"/>
      <c r="B86" s="14"/>
      <c r="C86" s="14"/>
    </row>
    <row r="87" spans="1:3" x14ac:dyDescent="0.25">
      <c r="A87" s="14"/>
      <c r="B87" s="14"/>
      <c r="C87" s="14"/>
    </row>
    <row r="88" spans="1:3" x14ac:dyDescent="0.25">
      <c r="A88" s="14"/>
      <c r="B88" s="14"/>
      <c r="C88" s="14"/>
    </row>
    <row r="89" spans="1:3" x14ac:dyDescent="0.25">
      <c r="A89" s="14"/>
      <c r="B89" s="14"/>
      <c r="C89" s="14"/>
    </row>
    <row r="90" spans="1:3" x14ac:dyDescent="0.25">
      <c r="A90" s="14"/>
      <c r="B90" s="14"/>
      <c r="C90" s="14"/>
    </row>
    <row r="91" spans="1:3" x14ac:dyDescent="0.25">
      <c r="A91" s="14"/>
      <c r="B91" s="14"/>
      <c r="C91" s="14"/>
    </row>
    <row r="92" spans="1:3" x14ac:dyDescent="0.25">
      <c r="A92" s="14"/>
      <c r="B92" s="14"/>
      <c r="C92" s="14"/>
    </row>
    <row r="93" spans="1:3" x14ac:dyDescent="0.25">
      <c r="A93" s="14"/>
      <c r="B93" s="14"/>
      <c r="C93" s="14"/>
    </row>
    <row r="94" spans="1:3" x14ac:dyDescent="0.25">
      <c r="A94" s="14"/>
      <c r="B94" s="14"/>
      <c r="C94" s="14"/>
    </row>
    <row r="95" spans="1:3" x14ac:dyDescent="0.25">
      <c r="A95" s="14"/>
      <c r="B95" s="14"/>
      <c r="C95" s="14"/>
    </row>
    <row r="96" spans="1:3" x14ac:dyDescent="0.25">
      <c r="A96" s="14"/>
      <c r="B96" s="14"/>
      <c r="C96" s="14"/>
    </row>
    <row r="97" spans="1:3" x14ac:dyDescent="0.25">
      <c r="A97" s="14"/>
      <c r="B97" s="14"/>
      <c r="C97" s="14"/>
    </row>
    <row r="98" spans="1:3" x14ac:dyDescent="0.25">
      <c r="A98" s="14"/>
      <c r="B98" s="14"/>
      <c r="C98" s="14"/>
    </row>
    <row r="99" spans="1:3" x14ac:dyDescent="0.25">
      <c r="A99" s="14"/>
      <c r="B99" s="14"/>
      <c r="C99" s="14"/>
    </row>
    <row r="100" spans="1:3" x14ac:dyDescent="0.25">
      <c r="A100" s="14"/>
      <c r="B100" s="14"/>
      <c r="C100" s="14"/>
    </row>
    <row r="101" spans="1:3" x14ac:dyDescent="0.25">
      <c r="A101" s="14"/>
      <c r="B101" s="14"/>
      <c r="C101" s="14"/>
    </row>
    <row r="102" spans="1:3" x14ac:dyDescent="0.25">
      <c r="A102" s="14"/>
      <c r="B102" s="14"/>
      <c r="C102" s="14"/>
    </row>
    <row r="103" spans="1:3" x14ac:dyDescent="0.25">
      <c r="A103" s="14"/>
      <c r="B103" s="14"/>
      <c r="C103" s="14"/>
    </row>
    <row r="104" spans="1:3" x14ac:dyDescent="0.25">
      <c r="A104" s="14"/>
      <c r="B104" s="14"/>
      <c r="C104" s="14"/>
    </row>
    <row r="105" spans="1:3" x14ac:dyDescent="0.25">
      <c r="A105" s="14"/>
      <c r="B105" s="14"/>
      <c r="C105" s="14"/>
    </row>
    <row r="106" spans="1:3" x14ac:dyDescent="0.25">
      <c r="A106" s="14"/>
      <c r="B106" s="14"/>
      <c r="C106" s="14"/>
    </row>
    <row r="107" spans="1:3" x14ac:dyDescent="0.25">
      <c r="A107" s="14"/>
      <c r="B107" s="14"/>
      <c r="C107" s="14"/>
    </row>
    <row r="108" spans="1:3" x14ac:dyDescent="0.25">
      <c r="A108" s="14"/>
      <c r="B108" s="14"/>
      <c r="C108" s="14"/>
    </row>
    <row r="109" spans="1:3" x14ac:dyDescent="0.25">
      <c r="A109" s="14"/>
      <c r="B109" s="14"/>
      <c r="C109" s="14"/>
    </row>
    <row r="110" spans="1:3" x14ac:dyDescent="0.25">
      <c r="A110" s="14"/>
      <c r="B110" s="14"/>
      <c r="C110" s="14"/>
    </row>
    <row r="111" spans="1:3" x14ac:dyDescent="0.25">
      <c r="A111" s="14"/>
      <c r="B111" s="14"/>
      <c r="C111" s="14"/>
    </row>
    <row r="112" spans="1:3" x14ac:dyDescent="0.25">
      <c r="A112" s="14"/>
      <c r="B112" s="14"/>
      <c r="C112" s="14"/>
    </row>
    <row r="113" spans="1:3" x14ac:dyDescent="0.25">
      <c r="A113" s="14"/>
      <c r="B113" s="14"/>
      <c r="C113" s="14"/>
    </row>
    <row r="114" spans="1:3" x14ac:dyDescent="0.25">
      <c r="A114" s="14"/>
      <c r="B114" s="14"/>
      <c r="C114" s="14"/>
    </row>
    <row r="115" spans="1:3" x14ac:dyDescent="0.25">
      <c r="A115" s="14"/>
      <c r="B115" s="14"/>
      <c r="C115" s="14"/>
    </row>
    <row r="116" spans="1:3" x14ac:dyDescent="0.25">
      <c r="A116" s="14"/>
      <c r="B116" s="14"/>
      <c r="C116" s="14"/>
    </row>
    <row r="117" spans="1:3" x14ac:dyDescent="0.25">
      <c r="A117" s="14"/>
      <c r="B117" s="14"/>
      <c r="C117" s="14"/>
    </row>
    <row r="118" spans="1:3" x14ac:dyDescent="0.25">
      <c r="A118" s="14"/>
      <c r="B118" s="14"/>
      <c r="C118" s="14"/>
    </row>
    <row r="119" spans="1:3" x14ac:dyDescent="0.25">
      <c r="A119" s="14"/>
      <c r="B119" s="14"/>
      <c r="C119" s="14"/>
    </row>
    <row r="120" spans="1:3" x14ac:dyDescent="0.25">
      <c r="A120" s="14"/>
      <c r="B120" s="14"/>
      <c r="C120" s="14"/>
    </row>
    <row r="121" spans="1:3" x14ac:dyDescent="0.25">
      <c r="A121" s="14"/>
      <c r="B121" s="14"/>
      <c r="C121" s="14"/>
    </row>
    <row r="122" spans="1:3" x14ac:dyDescent="0.25">
      <c r="A122" s="14"/>
      <c r="B122" s="14"/>
      <c r="C122" s="14"/>
    </row>
    <row r="123" spans="1:3" x14ac:dyDescent="0.25">
      <c r="A123" s="14"/>
      <c r="B123" s="14"/>
      <c r="C123" s="14"/>
    </row>
    <row r="124" spans="1:3" x14ac:dyDescent="0.25">
      <c r="A124" s="14"/>
      <c r="B124" s="14"/>
      <c r="C124" s="14"/>
    </row>
    <row r="125" spans="1:3" x14ac:dyDescent="0.25">
      <c r="A125" s="14"/>
      <c r="B125" s="14"/>
      <c r="C125" s="14"/>
    </row>
    <row r="126" spans="1:3" x14ac:dyDescent="0.25">
      <c r="A126" s="14"/>
      <c r="B126" s="14"/>
      <c r="C126" s="14"/>
    </row>
    <row r="127" spans="1:3" x14ac:dyDescent="0.25">
      <c r="A127" s="14"/>
      <c r="B127" s="14"/>
      <c r="C127" s="14"/>
    </row>
    <row r="128" spans="1:3" x14ac:dyDescent="0.25">
      <c r="A128" s="14"/>
      <c r="B128" s="14"/>
      <c r="C128" s="14"/>
    </row>
    <row r="129" spans="1:3" x14ac:dyDescent="0.25">
      <c r="A129" s="14"/>
      <c r="B129" s="14"/>
      <c r="C129" s="14"/>
    </row>
    <row r="130" spans="1:3" x14ac:dyDescent="0.25">
      <c r="A130" s="14"/>
      <c r="B130" s="14"/>
      <c r="C130" s="14"/>
    </row>
    <row r="131" spans="1:3" x14ac:dyDescent="0.25">
      <c r="A131" s="14"/>
      <c r="B131" s="14"/>
      <c r="C131" s="14"/>
    </row>
    <row r="132" spans="1:3" x14ac:dyDescent="0.25">
      <c r="A132" s="14"/>
      <c r="B132" s="14"/>
      <c r="C132" s="14"/>
    </row>
    <row r="133" spans="1:3" x14ac:dyDescent="0.25">
      <c r="A133" s="14"/>
      <c r="B133" s="14"/>
      <c r="C133" s="14"/>
    </row>
    <row r="134" spans="1:3" x14ac:dyDescent="0.25">
      <c r="A134" s="14"/>
      <c r="B134" s="14"/>
      <c r="C134" s="14"/>
    </row>
    <row r="135" spans="1:3" x14ac:dyDescent="0.25">
      <c r="A135" s="14"/>
      <c r="B135" s="14"/>
      <c r="C135" s="14"/>
    </row>
    <row r="136" spans="1:3" x14ac:dyDescent="0.25">
      <c r="A136" s="14"/>
      <c r="B136" s="14"/>
      <c r="C136" s="14"/>
    </row>
    <row r="137" spans="1:3" x14ac:dyDescent="0.25">
      <c r="A137" s="14"/>
      <c r="B137" s="14"/>
      <c r="C137" s="14"/>
    </row>
    <row r="138" spans="1:3" x14ac:dyDescent="0.25">
      <c r="A138" s="14"/>
      <c r="B138" s="14"/>
      <c r="C138" s="14"/>
    </row>
    <row r="139" spans="1:3" x14ac:dyDescent="0.25">
      <c r="A139" s="14"/>
      <c r="B139" s="14"/>
      <c r="C139" s="14"/>
    </row>
    <row r="140" spans="1:3" x14ac:dyDescent="0.25">
      <c r="A140" s="14"/>
      <c r="B140" s="14"/>
      <c r="C140" s="14"/>
    </row>
    <row r="141" spans="1:3" x14ac:dyDescent="0.25">
      <c r="A141" s="14"/>
      <c r="B141" s="14"/>
      <c r="C141" s="14"/>
    </row>
    <row r="142" spans="1:3" x14ac:dyDescent="0.25">
      <c r="A142" s="14"/>
      <c r="B142" s="14"/>
      <c r="C142" s="14"/>
    </row>
    <row r="143" spans="1:3" x14ac:dyDescent="0.25">
      <c r="A143" s="14"/>
      <c r="B143" s="14"/>
      <c r="C143" s="14"/>
    </row>
    <row r="144" spans="1:3" x14ac:dyDescent="0.25">
      <c r="A144" s="14"/>
      <c r="B144" s="14"/>
      <c r="C144" s="14"/>
    </row>
    <row r="145" spans="1:3" x14ac:dyDescent="0.25">
      <c r="A145" s="14"/>
      <c r="B145" s="14"/>
      <c r="C145" s="14"/>
    </row>
    <row r="146" spans="1:3" x14ac:dyDescent="0.25">
      <c r="A146" s="14"/>
      <c r="B146" s="14"/>
      <c r="C146" s="14"/>
    </row>
    <row r="147" spans="1:3" x14ac:dyDescent="0.25">
      <c r="A147" s="14"/>
      <c r="B147" s="14"/>
      <c r="C147" s="14"/>
    </row>
    <row r="148" spans="1:3" x14ac:dyDescent="0.25">
      <c r="A148" s="14"/>
      <c r="B148" s="14"/>
      <c r="C148" s="14"/>
    </row>
    <row r="149" spans="1:3" x14ac:dyDescent="0.25">
      <c r="A149" s="14"/>
      <c r="B149" s="14"/>
      <c r="C149" s="14"/>
    </row>
    <row r="150" spans="1:3" x14ac:dyDescent="0.25">
      <c r="A150" s="14"/>
      <c r="B150" s="14"/>
      <c r="C150" s="14"/>
    </row>
    <row r="151" spans="1:3" x14ac:dyDescent="0.25">
      <c r="A151" s="14"/>
      <c r="B151" s="14"/>
      <c r="C151" s="14"/>
    </row>
    <row r="152" spans="1:3" x14ac:dyDescent="0.25">
      <c r="A152" s="14"/>
      <c r="B152" s="14"/>
      <c r="C152" s="14"/>
    </row>
    <row r="153" spans="1:3" x14ac:dyDescent="0.25">
      <c r="A153" s="14"/>
      <c r="B153" s="14"/>
      <c r="C153" s="14"/>
    </row>
    <row r="154" spans="1:3" x14ac:dyDescent="0.25">
      <c r="A154" s="14"/>
      <c r="B154" s="14"/>
      <c r="C154" s="14"/>
    </row>
    <row r="155" spans="1:3" x14ac:dyDescent="0.25">
      <c r="A155" s="14"/>
      <c r="B155" s="14"/>
      <c r="C155" s="14"/>
    </row>
    <row r="156" spans="1:3" x14ac:dyDescent="0.25">
      <c r="A156" s="14"/>
      <c r="B156" s="14"/>
      <c r="C156" s="14"/>
    </row>
    <row r="157" spans="1:3" x14ac:dyDescent="0.25">
      <c r="A157" s="14"/>
      <c r="B157" s="14"/>
      <c r="C157" s="14"/>
    </row>
    <row r="158" spans="1:3" x14ac:dyDescent="0.25">
      <c r="A158" s="14"/>
      <c r="B158" s="14"/>
      <c r="C158" s="14"/>
    </row>
    <row r="159" spans="1:3" x14ac:dyDescent="0.25">
      <c r="A159" s="14"/>
      <c r="B159" s="14"/>
      <c r="C159" s="14"/>
    </row>
    <row r="160" spans="1:3" x14ac:dyDescent="0.25">
      <c r="A160" s="14"/>
      <c r="B160" s="14"/>
      <c r="C160" s="14"/>
    </row>
    <row r="161" spans="1:3" x14ac:dyDescent="0.25">
      <c r="A161" s="14"/>
      <c r="B161" s="14"/>
      <c r="C161" s="14"/>
    </row>
    <row r="162" spans="1:3" x14ac:dyDescent="0.25">
      <c r="A162" s="14"/>
      <c r="B162" s="14"/>
      <c r="C162" s="14"/>
    </row>
    <row r="163" spans="1:3" x14ac:dyDescent="0.25">
      <c r="A163" s="14"/>
      <c r="B163" s="14"/>
      <c r="C163" s="14"/>
    </row>
    <row r="164" spans="1:3" x14ac:dyDescent="0.25">
      <c r="A164" s="14"/>
      <c r="B164" s="14"/>
      <c r="C164" s="14"/>
    </row>
    <row r="165" spans="1:3" x14ac:dyDescent="0.25">
      <c r="A165" s="14"/>
      <c r="B165" s="14"/>
      <c r="C165" s="14"/>
    </row>
    <row r="166" spans="1:3" x14ac:dyDescent="0.25">
      <c r="A166" s="14"/>
      <c r="B166" s="14"/>
      <c r="C166" s="14"/>
    </row>
    <row r="167" spans="1:3" x14ac:dyDescent="0.25">
      <c r="A167" s="14"/>
      <c r="B167" s="14"/>
      <c r="C167" s="14"/>
    </row>
    <row r="168" spans="1:3" x14ac:dyDescent="0.25">
      <c r="A168" s="14"/>
      <c r="B168" s="14"/>
      <c r="C168" s="14"/>
    </row>
    <row r="169" spans="1:3" x14ac:dyDescent="0.25">
      <c r="A169" s="14"/>
      <c r="B169" s="14"/>
      <c r="C169" s="14"/>
    </row>
    <row r="170" spans="1:3" x14ac:dyDescent="0.25">
      <c r="A170" s="14"/>
      <c r="B170" s="14"/>
      <c r="C170" s="14"/>
    </row>
    <row r="171" spans="1:3" x14ac:dyDescent="0.25">
      <c r="A171" s="14"/>
      <c r="B171" s="14"/>
      <c r="C171" s="14"/>
    </row>
    <row r="172" spans="1:3" x14ac:dyDescent="0.25">
      <c r="A172" s="14"/>
      <c r="B172" s="14"/>
      <c r="C172" s="14"/>
    </row>
    <row r="173" spans="1:3" x14ac:dyDescent="0.25">
      <c r="A173" s="14"/>
      <c r="B173" s="14"/>
      <c r="C173" s="14"/>
    </row>
    <row r="174" spans="1:3" x14ac:dyDescent="0.25">
      <c r="A174" s="14"/>
      <c r="B174" s="14"/>
      <c r="C174" s="14"/>
    </row>
    <row r="175" spans="1:3" x14ac:dyDescent="0.25">
      <c r="A175" s="14"/>
      <c r="B175" s="14"/>
      <c r="C175" s="14"/>
    </row>
    <row r="176" spans="1:3" x14ac:dyDescent="0.25">
      <c r="A176" s="14"/>
      <c r="B176" s="14"/>
      <c r="C176" s="14"/>
    </row>
    <row r="177" spans="1:3" x14ac:dyDescent="0.25">
      <c r="A177" s="14"/>
      <c r="B177" s="14"/>
      <c r="C177" s="14"/>
    </row>
    <row r="178" spans="1:3" x14ac:dyDescent="0.25">
      <c r="A178" s="14"/>
      <c r="B178" s="14"/>
      <c r="C178" s="14"/>
    </row>
    <row r="179" spans="1:3" x14ac:dyDescent="0.25">
      <c r="A179" s="14"/>
      <c r="B179" s="14"/>
      <c r="C179" s="14"/>
    </row>
    <row r="180" spans="1:3" x14ac:dyDescent="0.25">
      <c r="A180" s="14"/>
      <c r="B180" s="14"/>
      <c r="C180" s="14"/>
    </row>
    <row r="181" spans="1:3" x14ac:dyDescent="0.25">
      <c r="A181" s="14"/>
      <c r="B181" s="14"/>
      <c r="C181" s="14"/>
    </row>
    <row r="182" spans="1:3" x14ac:dyDescent="0.25">
      <c r="A182" s="14"/>
      <c r="B182" s="14"/>
      <c r="C182" s="14"/>
    </row>
    <row r="183" spans="1:3" x14ac:dyDescent="0.25">
      <c r="A183" s="14"/>
      <c r="B183" s="14"/>
      <c r="C183" s="14"/>
    </row>
    <row r="184" spans="1:3" x14ac:dyDescent="0.25">
      <c r="A184" s="14"/>
      <c r="B184" s="14"/>
      <c r="C184" s="14"/>
    </row>
    <row r="185" spans="1:3" x14ac:dyDescent="0.25">
      <c r="A185" s="14"/>
      <c r="B185" s="14"/>
      <c r="C185" s="14"/>
    </row>
    <row r="186" spans="1:3" x14ac:dyDescent="0.25">
      <c r="A186" s="14"/>
      <c r="B186" s="14"/>
      <c r="C186" s="14"/>
    </row>
    <row r="187" spans="1:3" x14ac:dyDescent="0.25">
      <c r="A187" s="14"/>
      <c r="B187" s="14"/>
      <c r="C187" s="14"/>
    </row>
    <row r="188" spans="1:3" x14ac:dyDescent="0.25">
      <c r="A188" s="14"/>
      <c r="B188" s="14"/>
      <c r="C188" s="14"/>
    </row>
    <row r="189" spans="1:3" x14ac:dyDescent="0.25">
      <c r="A189" s="14"/>
      <c r="B189" s="14"/>
      <c r="C189" s="14"/>
    </row>
    <row r="190" spans="1:3" x14ac:dyDescent="0.25">
      <c r="A190" s="14"/>
      <c r="B190" s="14"/>
      <c r="C190" s="14"/>
    </row>
    <row r="191" spans="1:3" x14ac:dyDescent="0.25">
      <c r="A191" s="14"/>
      <c r="B191" s="14"/>
      <c r="C191" s="14"/>
    </row>
    <row r="192" spans="1:3" x14ac:dyDescent="0.25">
      <c r="A192" s="14"/>
      <c r="B192" s="14"/>
      <c r="C192" s="14"/>
    </row>
    <row r="193" spans="1:3" x14ac:dyDescent="0.25">
      <c r="A193" s="14"/>
      <c r="B193" s="14"/>
      <c r="C193" s="14"/>
    </row>
    <row r="194" spans="1:3" x14ac:dyDescent="0.25">
      <c r="A194" s="14"/>
      <c r="B194" s="14"/>
      <c r="C194" s="14"/>
    </row>
    <row r="195" spans="1:3" x14ac:dyDescent="0.25">
      <c r="A195" s="14"/>
      <c r="B195" s="14"/>
      <c r="C195" s="14"/>
    </row>
    <row r="196" spans="1:3" x14ac:dyDescent="0.25">
      <c r="A196" s="14"/>
      <c r="B196" s="14"/>
      <c r="C196" s="14"/>
    </row>
    <row r="197" spans="1:3" x14ac:dyDescent="0.25">
      <c r="A197" s="14"/>
      <c r="B197" s="14"/>
      <c r="C197" s="14"/>
    </row>
    <row r="198" spans="1:3" x14ac:dyDescent="0.25">
      <c r="A198" s="14"/>
      <c r="B198" s="14"/>
      <c r="C198" s="14"/>
    </row>
    <row r="199" spans="1:3" x14ac:dyDescent="0.25">
      <c r="A199" s="14"/>
      <c r="B199" s="14"/>
      <c r="C199" s="14"/>
    </row>
    <row r="200" spans="1:3" x14ac:dyDescent="0.25">
      <c r="A200" s="14"/>
      <c r="B200" s="14"/>
      <c r="C200" s="14"/>
    </row>
    <row r="201" spans="1:3" x14ac:dyDescent="0.25">
      <c r="A201" s="14"/>
      <c r="B201" s="14"/>
      <c r="C201" s="14"/>
    </row>
    <row r="202" spans="1:3" x14ac:dyDescent="0.25">
      <c r="A202" s="14"/>
      <c r="B202" s="14"/>
      <c r="C202" s="14"/>
    </row>
    <row r="203" spans="1:3" x14ac:dyDescent="0.25">
      <c r="A203" s="14"/>
      <c r="B203" s="14"/>
      <c r="C203" s="14"/>
    </row>
    <row r="204" spans="1:3" x14ac:dyDescent="0.25">
      <c r="A204" s="14"/>
      <c r="B204" s="14"/>
      <c r="C204" s="14"/>
    </row>
    <row r="205" spans="1:3" x14ac:dyDescent="0.25">
      <c r="A205" s="14"/>
      <c r="B205" s="14"/>
      <c r="C205" s="14"/>
    </row>
    <row r="206" spans="1:3" x14ac:dyDescent="0.25">
      <c r="A206" s="14"/>
      <c r="B206" s="14"/>
      <c r="C206" s="14"/>
    </row>
    <row r="207" spans="1:3" x14ac:dyDescent="0.25">
      <c r="A207" s="14"/>
      <c r="B207" s="14"/>
      <c r="C207" s="14"/>
    </row>
    <row r="208" spans="1:3" x14ac:dyDescent="0.25">
      <c r="A208" s="14"/>
      <c r="B208" s="14"/>
      <c r="C208" s="14"/>
    </row>
    <row r="209" spans="1:3" x14ac:dyDescent="0.25">
      <c r="A209" s="14"/>
      <c r="B209" s="14"/>
      <c r="C209" s="14"/>
    </row>
    <row r="210" spans="1:3" x14ac:dyDescent="0.25">
      <c r="A210" s="14"/>
      <c r="B210" s="14"/>
      <c r="C210" s="14"/>
    </row>
    <row r="211" spans="1:3" x14ac:dyDescent="0.25">
      <c r="A211" s="14"/>
      <c r="B211" s="14"/>
      <c r="C211" s="14"/>
    </row>
    <row r="212" spans="1:3" x14ac:dyDescent="0.25">
      <c r="A212" s="14"/>
      <c r="B212" s="14"/>
      <c r="C212" s="14"/>
    </row>
    <row r="213" spans="1:3" x14ac:dyDescent="0.25">
      <c r="A213" s="14"/>
      <c r="B213" s="14"/>
      <c r="C213" s="14"/>
    </row>
    <row r="214" spans="1:3" x14ac:dyDescent="0.25">
      <c r="A214" s="14"/>
      <c r="B214" s="14"/>
      <c r="C214" s="14"/>
    </row>
    <row r="215" spans="1:3" x14ac:dyDescent="0.25">
      <c r="A215" s="14"/>
      <c r="B215" s="14"/>
      <c r="C215" s="14"/>
    </row>
    <row r="216" spans="1:3" x14ac:dyDescent="0.25">
      <c r="A216" s="14"/>
      <c r="B216" s="14"/>
      <c r="C216" s="14"/>
    </row>
    <row r="217" spans="1:3" x14ac:dyDescent="0.25">
      <c r="A217" s="14"/>
      <c r="B217" s="14"/>
      <c r="C217" s="14"/>
    </row>
    <row r="218" spans="1:3" x14ac:dyDescent="0.25">
      <c r="A218" s="14"/>
      <c r="B218" s="14"/>
      <c r="C218" s="14"/>
    </row>
    <row r="219" spans="1:3" x14ac:dyDescent="0.25">
      <c r="A219" s="14"/>
      <c r="B219" s="14"/>
      <c r="C219" s="14"/>
    </row>
    <row r="220" spans="1:3" x14ac:dyDescent="0.25">
      <c r="A220" s="14"/>
      <c r="B220" s="14"/>
      <c r="C220" s="14"/>
    </row>
    <row r="221" spans="1:3" x14ac:dyDescent="0.25">
      <c r="A221" s="14"/>
      <c r="B221" s="14"/>
      <c r="C221" s="14"/>
    </row>
    <row r="222" spans="1:3" x14ac:dyDescent="0.25">
      <c r="A222" s="14"/>
      <c r="B222" s="14"/>
      <c r="C222" s="14"/>
    </row>
    <row r="223" spans="1:3" x14ac:dyDescent="0.25">
      <c r="A223" s="14"/>
      <c r="B223" s="14"/>
      <c r="C223" s="14"/>
    </row>
    <row r="224" spans="1:3" x14ac:dyDescent="0.25">
      <c r="A224" s="14"/>
      <c r="B224" s="14"/>
      <c r="C224" s="14"/>
    </row>
    <row r="225" spans="1:3" x14ac:dyDescent="0.25">
      <c r="A225" s="14"/>
      <c r="B225" s="14"/>
      <c r="C225" s="14"/>
    </row>
    <row r="226" spans="1:3" x14ac:dyDescent="0.25">
      <c r="A226" s="14"/>
      <c r="B226" s="14"/>
      <c r="C226" s="14"/>
    </row>
    <row r="227" spans="1:3" x14ac:dyDescent="0.25">
      <c r="A227" s="14"/>
      <c r="B227" s="14"/>
      <c r="C227" s="14"/>
    </row>
    <row r="228" spans="1:3" x14ac:dyDescent="0.25">
      <c r="A228" s="14"/>
      <c r="B228" s="14"/>
      <c r="C228" s="14"/>
    </row>
    <row r="229" spans="1:3" x14ac:dyDescent="0.25">
      <c r="A229" s="14"/>
      <c r="B229" s="14"/>
      <c r="C229" s="14"/>
    </row>
    <row r="230" spans="1:3" x14ac:dyDescent="0.25">
      <c r="A230" s="14"/>
      <c r="B230" s="14"/>
      <c r="C230" s="14"/>
    </row>
    <row r="231" spans="1:3" x14ac:dyDescent="0.25">
      <c r="A231" s="14"/>
      <c r="B231" s="14"/>
      <c r="C231" s="14"/>
    </row>
    <row r="232" spans="1:3" x14ac:dyDescent="0.25">
      <c r="A232" s="14"/>
      <c r="B232" s="14"/>
      <c r="C232" s="14"/>
    </row>
    <row r="233" spans="1:3" x14ac:dyDescent="0.25">
      <c r="A233" s="14"/>
      <c r="B233" s="14"/>
      <c r="C233" s="14"/>
    </row>
    <row r="234" spans="1:3" x14ac:dyDescent="0.25">
      <c r="A234" s="14"/>
      <c r="B234" s="14"/>
      <c r="C234" s="14"/>
    </row>
    <row r="235" spans="1:3" x14ac:dyDescent="0.25">
      <c r="A235" s="14"/>
      <c r="B235" s="14"/>
      <c r="C235" s="14"/>
    </row>
    <row r="236" spans="1:3" x14ac:dyDescent="0.25">
      <c r="A236" s="14"/>
      <c r="B236" s="14"/>
      <c r="C236" s="14"/>
    </row>
    <row r="237" spans="1:3" x14ac:dyDescent="0.25">
      <c r="A237" s="14"/>
      <c r="B237" s="14"/>
      <c r="C237" s="14"/>
    </row>
    <row r="238" spans="1:3" x14ac:dyDescent="0.25">
      <c r="A238" s="14"/>
      <c r="B238" s="14"/>
      <c r="C238" s="14"/>
    </row>
    <row r="239" spans="1:3" x14ac:dyDescent="0.25">
      <c r="A239" s="14"/>
      <c r="B239" s="14"/>
      <c r="C239" s="14"/>
    </row>
    <row r="240" spans="1:3" x14ac:dyDescent="0.25">
      <c r="A240" s="14"/>
      <c r="B240" s="14"/>
      <c r="C240" s="14"/>
    </row>
    <row r="241" spans="1:3" x14ac:dyDescent="0.25">
      <c r="A241" s="14"/>
      <c r="B241" s="14"/>
      <c r="C241" s="14"/>
    </row>
    <row r="242" spans="1:3" x14ac:dyDescent="0.25">
      <c r="A242" s="14"/>
      <c r="B242" s="14"/>
      <c r="C242" s="14"/>
    </row>
    <row r="243" spans="1:3" x14ac:dyDescent="0.25">
      <c r="A243" s="14"/>
      <c r="B243" s="14"/>
      <c r="C243" s="14"/>
    </row>
    <row r="244" spans="1:3" x14ac:dyDescent="0.25">
      <c r="A244" s="14"/>
      <c r="B244" s="14"/>
      <c r="C244" s="14"/>
    </row>
    <row r="245" spans="1:3" x14ac:dyDescent="0.25">
      <c r="A245" s="14"/>
      <c r="B245" s="14"/>
      <c r="C245" s="14"/>
    </row>
    <row r="246" spans="1:3" x14ac:dyDescent="0.25">
      <c r="A246" s="14"/>
      <c r="B246" s="14"/>
      <c r="C246" s="14"/>
    </row>
    <row r="247" spans="1:3" x14ac:dyDescent="0.25">
      <c r="A247" s="14"/>
      <c r="B247" s="14"/>
      <c r="C247" s="14"/>
    </row>
    <row r="248" spans="1:3" x14ac:dyDescent="0.25">
      <c r="A248" s="14"/>
      <c r="B248" s="14"/>
      <c r="C248" s="14"/>
    </row>
    <row r="249" spans="1:3" x14ac:dyDescent="0.25">
      <c r="A249" s="14"/>
      <c r="B249" s="14"/>
      <c r="C249" s="14"/>
    </row>
    <row r="250" spans="1:3" x14ac:dyDescent="0.25">
      <c r="A250" s="14"/>
      <c r="B250" s="14"/>
      <c r="C250" s="14"/>
    </row>
    <row r="251" spans="1:3" x14ac:dyDescent="0.25">
      <c r="A251" s="14"/>
      <c r="B251" s="14"/>
      <c r="C251" s="14"/>
    </row>
    <row r="252" spans="1:3" x14ac:dyDescent="0.25">
      <c r="A252" s="14"/>
      <c r="B252" s="14"/>
      <c r="C252" s="14"/>
    </row>
    <row r="253" spans="1:3" x14ac:dyDescent="0.25">
      <c r="A253" s="14"/>
      <c r="B253" s="14"/>
      <c r="C253" s="14"/>
    </row>
    <row r="254" spans="1:3" x14ac:dyDescent="0.25">
      <c r="A254" s="14"/>
      <c r="B254" s="14"/>
      <c r="C254" s="14"/>
    </row>
    <row r="255" spans="1:3" x14ac:dyDescent="0.25">
      <c r="A255" s="14"/>
      <c r="B255" s="14"/>
      <c r="C255" s="14"/>
    </row>
    <row r="256" spans="1:3" x14ac:dyDescent="0.25">
      <c r="A256" s="14"/>
      <c r="B256" s="14"/>
      <c r="C256" s="14"/>
    </row>
    <row r="257" spans="1:3" x14ac:dyDescent="0.25">
      <c r="A257" s="14"/>
      <c r="B257" s="14"/>
      <c r="C257" s="14"/>
    </row>
    <row r="258" spans="1:3" x14ac:dyDescent="0.25">
      <c r="A258" s="14"/>
      <c r="B258" s="14"/>
      <c r="C258" s="14"/>
    </row>
    <row r="259" spans="1:3" x14ac:dyDescent="0.25">
      <c r="A259" s="14"/>
      <c r="B259" s="14"/>
      <c r="C259" s="14"/>
    </row>
    <row r="260" spans="1:3" x14ac:dyDescent="0.25">
      <c r="A260" s="14"/>
      <c r="B260" s="14"/>
      <c r="C260" s="14"/>
    </row>
    <row r="261" spans="1:3" x14ac:dyDescent="0.25">
      <c r="A261" s="14"/>
      <c r="B261" s="14"/>
      <c r="C261" s="14"/>
    </row>
    <row r="262" spans="1:3" x14ac:dyDescent="0.25">
      <c r="A262" s="14"/>
      <c r="B262" s="14"/>
      <c r="C262" s="14"/>
    </row>
    <row r="263" spans="1:3" x14ac:dyDescent="0.25">
      <c r="A263" s="14"/>
      <c r="B263" s="14"/>
      <c r="C263" s="14"/>
    </row>
    <row r="264" spans="1:3" x14ac:dyDescent="0.25">
      <c r="A264" s="14"/>
      <c r="B264" s="14"/>
      <c r="C264" s="14"/>
    </row>
    <row r="265" spans="1:3" x14ac:dyDescent="0.25">
      <c r="A265" s="14"/>
      <c r="B265" s="14"/>
      <c r="C265" s="14"/>
    </row>
    <row r="266" spans="1:3" x14ac:dyDescent="0.25">
      <c r="A266" s="14"/>
      <c r="B266" s="14"/>
      <c r="C266" s="14"/>
    </row>
    <row r="267" spans="1:3" x14ac:dyDescent="0.25">
      <c r="A267" s="14"/>
      <c r="B267" s="14"/>
      <c r="C267" s="14"/>
    </row>
    <row r="268" spans="1:3" x14ac:dyDescent="0.25">
      <c r="A268" s="14"/>
      <c r="B268" s="14"/>
      <c r="C268" s="14"/>
    </row>
    <row r="269" spans="1:3" x14ac:dyDescent="0.25">
      <c r="A269" s="14"/>
      <c r="B269" s="14"/>
      <c r="C269" s="14"/>
    </row>
    <row r="270" spans="1:3" x14ac:dyDescent="0.25">
      <c r="A270" s="14"/>
      <c r="B270" s="14"/>
      <c r="C270" s="14"/>
    </row>
    <row r="271" spans="1:3" x14ac:dyDescent="0.25">
      <c r="A271" s="14"/>
      <c r="B271" s="14"/>
      <c r="C271" s="14"/>
    </row>
    <row r="272" spans="1:3" x14ac:dyDescent="0.25">
      <c r="A272" s="14"/>
      <c r="B272" s="14"/>
      <c r="C272" s="14"/>
    </row>
    <row r="273" spans="1:3" x14ac:dyDescent="0.25">
      <c r="A273" s="14"/>
      <c r="B273" s="14"/>
      <c r="C273" s="14"/>
    </row>
    <row r="274" spans="1:3" x14ac:dyDescent="0.25">
      <c r="A274" s="14"/>
      <c r="B274" s="14"/>
      <c r="C274" s="14"/>
    </row>
    <row r="275" spans="1:3" x14ac:dyDescent="0.25">
      <c r="A275" s="14"/>
      <c r="B275" s="14"/>
      <c r="C275" s="14"/>
    </row>
    <row r="276" spans="1:3" x14ac:dyDescent="0.25">
      <c r="A276" s="14"/>
      <c r="B276" s="14"/>
      <c r="C276" s="14"/>
    </row>
    <row r="277" spans="1:3" x14ac:dyDescent="0.25">
      <c r="A277" s="14"/>
      <c r="B277" s="14"/>
      <c r="C277" s="14"/>
    </row>
    <row r="278" spans="1:3" x14ac:dyDescent="0.25">
      <c r="A278" s="14"/>
      <c r="B278" s="14"/>
      <c r="C278" s="14"/>
    </row>
    <row r="279" spans="1:3" x14ac:dyDescent="0.25">
      <c r="A279" s="14"/>
      <c r="B279" s="14"/>
      <c r="C279" s="14"/>
    </row>
    <row r="280" spans="1:3" x14ac:dyDescent="0.25">
      <c r="A280" s="14"/>
      <c r="B280" s="14"/>
      <c r="C280" s="14"/>
    </row>
    <row r="281" spans="1:3" x14ac:dyDescent="0.25">
      <c r="A281" s="14"/>
      <c r="B281" s="14"/>
      <c r="C281" s="14"/>
    </row>
    <row r="282" spans="1:3" x14ac:dyDescent="0.25">
      <c r="A282" s="14"/>
      <c r="B282" s="14"/>
      <c r="C282" s="14"/>
    </row>
    <row r="283" spans="1:3" x14ac:dyDescent="0.25">
      <c r="A283" s="14"/>
      <c r="B283" s="14"/>
      <c r="C283" s="14"/>
    </row>
    <row r="284" spans="1:3" x14ac:dyDescent="0.25">
      <c r="A284" s="14"/>
      <c r="B284" s="14"/>
      <c r="C284" s="14"/>
    </row>
    <row r="285" spans="1:3" x14ac:dyDescent="0.25">
      <c r="A285" s="14"/>
      <c r="B285" s="14"/>
      <c r="C285" s="14"/>
    </row>
    <row r="286" spans="1:3" x14ac:dyDescent="0.25">
      <c r="A286" s="14"/>
      <c r="B286" s="14"/>
      <c r="C286" s="14"/>
    </row>
    <row r="287" spans="1:3" x14ac:dyDescent="0.25">
      <c r="A287" s="14"/>
      <c r="B287" s="14"/>
      <c r="C287" s="14"/>
    </row>
    <row r="288" spans="1:3" x14ac:dyDescent="0.25">
      <c r="A288" s="14"/>
      <c r="B288" s="14"/>
      <c r="C288" s="14"/>
    </row>
    <row r="289" spans="1:3" x14ac:dyDescent="0.25">
      <c r="A289" s="14"/>
      <c r="B289" s="14"/>
      <c r="C289" s="14"/>
    </row>
    <row r="290" spans="1:3" x14ac:dyDescent="0.25">
      <c r="A290" s="14"/>
      <c r="B290" s="14"/>
      <c r="C290" s="14"/>
    </row>
    <row r="291" spans="1:3" x14ac:dyDescent="0.25">
      <c r="A291" s="14"/>
      <c r="B291" s="14"/>
      <c r="C291" s="14"/>
    </row>
    <row r="292" spans="1:3" x14ac:dyDescent="0.25">
      <c r="A292" s="14"/>
      <c r="B292" s="14"/>
      <c r="C292" s="14"/>
    </row>
    <row r="293" spans="1:3" x14ac:dyDescent="0.25">
      <c r="A293" s="14"/>
      <c r="B293" s="14"/>
      <c r="C293" s="14"/>
    </row>
    <row r="294" spans="1:3" x14ac:dyDescent="0.25">
      <c r="A294" s="14"/>
      <c r="B294" s="14"/>
      <c r="C294" s="14"/>
    </row>
    <row r="295" spans="1:3" x14ac:dyDescent="0.25">
      <c r="A295" s="14"/>
      <c r="B295" s="14"/>
      <c r="C295" s="14"/>
    </row>
    <row r="296" spans="1:3" x14ac:dyDescent="0.25">
      <c r="A296" s="14"/>
      <c r="B296" s="14"/>
      <c r="C296" s="14"/>
    </row>
    <row r="297" spans="1:3" x14ac:dyDescent="0.25">
      <c r="A297" s="14"/>
      <c r="B297" s="14"/>
      <c r="C297" s="14"/>
    </row>
    <row r="298" spans="1:3" x14ac:dyDescent="0.25">
      <c r="A298" s="14"/>
      <c r="B298" s="14"/>
      <c r="C298" s="14"/>
    </row>
    <row r="299" spans="1:3" x14ac:dyDescent="0.25">
      <c r="A299" s="14"/>
      <c r="B299" s="14"/>
      <c r="C299" s="14"/>
    </row>
    <row r="300" spans="1:3" x14ac:dyDescent="0.25">
      <c r="A300" s="14"/>
      <c r="B300" s="14"/>
      <c r="C300" s="14"/>
    </row>
    <row r="301" spans="1:3" x14ac:dyDescent="0.25">
      <c r="A301" s="14"/>
      <c r="B301" s="14"/>
      <c r="C301" s="14"/>
    </row>
    <row r="302" spans="1:3" x14ac:dyDescent="0.25">
      <c r="A302" s="14"/>
      <c r="B302" s="14"/>
      <c r="C302" s="14"/>
    </row>
    <row r="303" spans="1:3" x14ac:dyDescent="0.25">
      <c r="A303" s="14"/>
      <c r="B303" s="14"/>
      <c r="C303" s="14"/>
    </row>
  </sheetData>
  <sheetProtection password="DC9F" sheet="1"/>
  <mergeCells count="102">
    <mergeCell ref="S12:AD12"/>
    <mergeCell ref="X11:Y11"/>
    <mergeCell ref="X9:Y10"/>
    <mergeCell ref="AB9:AC10"/>
    <mergeCell ref="AB11:AC11"/>
    <mergeCell ref="U9:U10"/>
    <mergeCell ref="V9:V10"/>
    <mergeCell ref="W9:W10"/>
    <mergeCell ref="Z9:Z10"/>
    <mergeCell ref="AA9:AA10"/>
    <mergeCell ref="A11:C11"/>
    <mergeCell ref="A12:C12"/>
    <mergeCell ref="A17:C17"/>
    <mergeCell ref="A18:C18"/>
    <mergeCell ref="A8:C10"/>
    <mergeCell ref="A16:C16"/>
    <mergeCell ref="A14:C15"/>
    <mergeCell ref="M9:M10"/>
    <mergeCell ref="N9:P9"/>
    <mergeCell ref="AD14:AD16"/>
    <mergeCell ref="D15:D16"/>
    <mergeCell ref="E15:E16"/>
    <mergeCell ref="F15:F16"/>
    <mergeCell ref="G15:G16"/>
    <mergeCell ref="L15:L16"/>
    <mergeCell ref="M15:M16"/>
    <mergeCell ref="D14:P14"/>
    <mergeCell ref="R14:R16"/>
    <mergeCell ref="K15:K16"/>
    <mergeCell ref="Z15:Z16"/>
    <mergeCell ref="N15:P15"/>
    <mergeCell ref="S15:S16"/>
    <mergeCell ref="T15:T16"/>
    <mergeCell ref="Q14:Q17"/>
    <mergeCell ref="AA15:AA16"/>
    <mergeCell ref="AB15:AC15"/>
    <mergeCell ref="U15:U16"/>
    <mergeCell ref="V15:V16"/>
    <mergeCell ref="W15:W16"/>
    <mergeCell ref="Z14:AC14"/>
    <mergeCell ref="S14:Y14"/>
    <mergeCell ref="X15:Y15"/>
    <mergeCell ref="H15:H16"/>
    <mergeCell ref="A19:C19"/>
    <mergeCell ref="D19:AD19"/>
    <mergeCell ref="C20:C44"/>
    <mergeCell ref="A20:B20"/>
    <mergeCell ref="A21:B21"/>
    <mergeCell ref="A22:B22"/>
    <mergeCell ref="A23:B23"/>
    <mergeCell ref="A39:B39"/>
    <mergeCell ref="A38:B38"/>
    <mergeCell ref="A33:B33"/>
    <mergeCell ref="A34:B34"/>
    <mergeCell ref="A35:B35"/>
    <mergeCell ref="A37:B37"/>
    <mergeCell ref="A40:B40"/>
    <mergeCell ref="A27:B27"/>
    <mergeCell ref="A28:B28"/>
    <mergeCell ref="A36:B36"/>
    <mergeCell ref="A24:B24"/>
    <mergeCell ref="A29:B29"/>
    <mergeCell ref="A30:B30"/>
    <mergeCell ref="A31:B31"/>
    <mergeCell ref="A32:B32"/>
    <mergeCell ref="A41:B41"/>
    <mergeCell ref="A4:AD4"/>
    <mergeCell ref="A1:Z1"/>
    <mergeCell ref="AA1:AD1"/>
    <mergeCell ref="T2:V2"/>
    <mergeCell ref="X2:Z2"/>
    <mergeCell ref="AB2:AD2"/>
    <mergeCell ref="G9:G10"/>
    <mergeCell ref="H9:H10"/>
    <mergeCell ref="I9:I10"/>
    <mergeCell ref="K9:K10"/>
    <mergeCell ref="L9:L10"/>
    <mergeCell ref="T9:T10"/>
    <mergeCell ref="A42:B42"/>
    <mergeCell ref="A43:B43"/>
    <mergeCell ref="A44:B44"/>
    <mergeCell ref="A5:AD5"/>
    <mergeCell ref="D7:R7"/>
    <mergeCell ref="S7:AD7"/>
    <mergeCell ref="D8:P8"/>
    <mergeCell ref="Q8:Q10"/>
    <mergeCell ref="R8:R10"/>
    <mergeCell ref="S8:Y8"/>
    <mergeCell ref="S9:S10"/>
    <mergeCell ref="AD8:AD10"/>
    <mergeCell ref="D9:D10"/>
    <mergeCell ref="S13:AD13"/>
    <mergeCell ref="B13:R13"/>
    <mergeCell ref="J9:J10"/>
    <mergeCell ref="Z8:AC8"/>
    <mergeCell ref="E9:E10"/>
    <mergeCell ref="F9:F10"/>
    <mergeCell ref="A25:B25"/>
    <mergeCell ref="I15:I16"/>
    <mergeCell ref="J15:J16"/>
    <mergeCell ref="A26:B26"/>
    <mergeCell ref="S18:AD18"/>
  </mergeCells>
  <dataValidations count="4">
    <dataValidation allowBlank="1" error="Só aceita valores inteiros" prompt="Inserir o n.º de horas semanais afetas a esta atividade (recorda-se que o horário completo de um técnico são 35 horas semanais)" sqref="AD20:AD44"/>
    <dataValidation allowBlank="1" error="Só aceita valores inteiros" prompt="Inserir o n.º de tempos letivos semanais afetos a esta atividade (recorda-se que um horário completo corresponde a 22 tempos letivos)" sqref="R20:R44"/>
    <dataValidation type="whole" allowBlank="1" showInputMessage="1" showErrorMessage="1" error="Só aceita valores inteiros" prompt="Inserir o n.º de tempos letivos semanais afetos a esta atividade" sqref="D20:Q44">
      <formula1>0</formula1>
      <formula2>500</formula2>
    </dataValidation>
    <dataValidation type="whole" allowBlank="1" showInputMessage="1" showErrorMessage="1" error="Só aceita valores inteiros" prompt="Inserir o n.º de horas semanais afetas a esta atividade (horário completo = 40 h semanais)" sqref="S20:AC44">
      <formula1>0</formula1>
      <formula2>500</formula2>
    </dataValidation>
  </dataValidations>
  <hyperlinks>
    <hyperlink ref="AB2:AD2" location="'4.2 - Recursos financeiros'!Área_de_Impressão" display="Seguinte"/>
    <hyperlink ref="X2:Z2" location="'3 - Ações'!A1" display="Anterior"/>
    <hyperlink ref="T2:V2" location="Início!A1" display="Início"/>
  </hyperlinks>
  <printOptions horizontalCentered="1"/>
  <pageMargins left="0.15748031496062992" right="0.15748031496062992" top="0.35433070866141736" bottom="0.3937007874015748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R269"/>
  <sheetViews>
    <sheetView showGridLines="0" zoomScaleNormal="100" workbookViewId="0">
      <selection activeCell="F17" sqref="F17"/>
    </sheetView>
  </sheetViews>
  <sheetFormatPr defaultColWidth="9.140625" defaultRowHeight="15" x14ac:dyDescent="0.25"/>
  <cols>
    <col min="1" max="1" width="18.28515625" style="16" customWidth="1"/>
    <col min="2" max="2" width="30.5703125" style="16" customWidth="1"/>
    <col min="3" max="3" width="0.85546875" style="16" customWidth="1"/>
    <col min="4" max="4" width="20.85546875" style="16" customWidth="1"/>
    <col min="5" max="8" width="14.140625" style="16" customWidth="1"/>
    <col min="9" max="9" width="21.85546875" style="16" customWidth="1"/>
    <col min="10" max="16384" width="9.140625" style="16"/>
  </cols>
  <sheetData>
    <row r="1" spans="1:18" s="2" customFormat="1" ht="30" customHeight="1" x14ac:dyDescent="0.25">
      <c r="A1" s="225" t="str">
        <f>IF(VLOOKUP(Início!C5,folha1!A2:C139,3)&gt;0,VLOOKUP(Início!C5,folha1!A2:C139,3),"")</f>
        <v>Agrupamento de Escolas de Souselo</v>
      </c>
      <c r="B1" s="225"/>
      <c r="C1" s="225"/>
      <c r="D1" s="225"/>
      <c r="E1" s="1"/>
      <c r="F1" s="1"/>
      <c r="G1" s="1"/>
      <c r="H1" s="1"/>
      <c r="I1" s="101">
        <f>IF(Início!H5&gt;0,Início!H5,"")</f>
        <v>1804553</v>
      </c>
    </row>
    <row r="2" spans="1:18" s="13" customFormat="1" ht="21.75" customHeight="1" x14ac:dyDescent="0.25">
      <c r="A2" s="105"/>
      <c r="E2" s="93" t="s">
        <v>0</v>
      </c>
      <c r="F2" s="105"/>
      <c r="G2" s="93" t="s">
        <v>1</v>
      </c>
      <c r="H2" s="93"/>
      <c r="I2" s="172" t="s">
        <v>2</v>
      </c>
      <c r="J2" s="18"/>
      <c r="K2" s="18"/>
      <c r="L2" s="18"/>
      <c r="M2" s="18"/>
      <c r="N2" s="18"/>
      <c r="O2" s="18"/>
      <c r="P2" s="18"/>
      <c r="Q2" s="18"/>
      <c r="R2" s="18"/>
    </row>
    <row r="3" spans="1:18" s="13" customFormat="1" ht="8.25" customHeight="1" x14ac:dyDescent="0.25">
      <c r="A3" s="94"/>
      <c r="B3" s="105"/>
      <c r="C3" s="105"/>
      <c r="D3" s="93"/>
      <c r="E3" s="93"/>
      <c r="F3" s="93"/>
      <c r="G3" s="93"/>
      <c r="H3" s="18"/>
      <c r="I3" s="18"/>
      <c r="J3" s="18"/>
      <c r="K3" s="18"/>
      <c r="L3" s="18"/>
      <c r="M3" s="18"/>
      <c r="N3" s="18"/>
      <c r="O3" s="18"/>
      <c r="P3" s="18"/>
      <c r="Q3" s="18"/>
      <c r="R3" s="18"/>
    </row>
    <row r="4" spans="1:18" s="17" customFormat="1" ht="24.75" customHeight="1" x14ac:dyDescent="0.35">
      <c r="A4" s="332" t="s">
        <v>4363</v>
      </c>
      <c r="B4" s="402"/>
      <c r="C4" s="402"/>
      <c r="D4" s="402"/>
      <c r="E4" s="402"/>
      <c r="F4" s="402"/>
      <c r="G4" s="402"/>
      <c r="H4" s="402"/>
      <c r="I4" s="403"/>
      <c r="J4" s="18"/>
      <c r="K4" s="18"/>
      <c r="L4" s="18"/>
      <c r="M4" s="18"/>
      <c r="N4" s="18"/>
      <c r="O4" s="18"/>
      <c r="P4" s="18"/>
      <c r="Q4" s="18"/>
      <c r="R4" s="18"/>
    </row>
    <row r="5" spans="1:18" s="18" customFormat="1" ht="47.25" customHeight="1" x14ac:dyDescent="0.3">
      <c r="A5" s="404" t="s">
        <v>4437</v>
      </c>
      <c r="B5" s="405"/>
      <c r="C5" s="405"/>
      <c r="D5" s="405"/>
      <c r="E5" s="405"/>
      <c r="F5" s="405"/>
      <c r="G5" s="406"/>
      <c r="H5" s="406"/>
      <c r="I5" s="407"/>
    </row>
    <row r="6" spans="1:18" s="13" customFormat="1" ht="15" customHeight="1" x14ac:dyDescent="0.25">
      <c r="A6" s="94"/>
      <c r="B6" s="105"/>
      <c r="C6" s="105"/>
      <c r="D6" s="93"/>
      <c r="E6" s="93"/>
      <c r="F6" s="93"/>
      <c r="G6" s="93"/>
      <c r="H6" s="18"/>
      <c r="I6" s="18"/>
      <c r="J6" s="18"/>
      <c r="K6" s="18"/>
      <c r="L6" s="18"/>
      <c r="M6" s="18"/>
      <c r="N6" s="18"/>
      <c r="O6" s="18"/>
      <c r="P6" s="18"/>
      <c r="Q6" s="18"/>
      <c r="R6" s="18"/>
    </row>
    <row r="7" spans="1:18" s="21" customFormat="1" ht="29.25" customHeight="1" x14ac:dyDescent="0.25">
      <c r="A7" s="392" t="s">
        <v>4364</v>
      </c>
      <c r="B7" s="393"/>
      <c r="C7" s="95"/>
      <c r="D7" s="398" t="s">
        <v>4454</v>
      </c>
      <c r="E7" s="392" t="s">
        <v>4365</v>
      </c>
      <c r="F7" s="390"/>
      <c r="G7" s="390"/>
      <c r="H7" s="390"/>
      <c r="I7" s="391"/>
      <c r="J7" s="22"/>
      <c r="K7" s="22"/>
      <c r="L7" s="22"/>
      <c r="M7" s="22"/>
      <c r="N7" s="22"/>
      <c r="O7" s="22"/>
      <c r="P7" s="22"/>
      <c r="Q7" s="22"/>
      <c r="R7" s="22"/>
    </row>
    <row r="8" spans="1:18" s="22" customFormat="1" ht="18.75" customHeight="1" x14ac:dyDescent="0.25">
      <c r="A8" s="394"/>
      <c r="B8" s="395"/>
      <c r="C8" s="96"/>
      <c r="D8" s="399"/>
      <c r="E8" s="408"/>
      <c r="F8" s="409"/>
      <c r="G8" s="409"/>
      <c r="H8" s="409"/>
      <c r="I8" s="410"/>
      <c r="J8" s="21"/>
      <c r="K8" s="21"/>
      <c r="L8" s="21"/>
      <c r="M8" s="21"/>
      <c r="N8" s="21"/>
      <c r="O8" s="21"/>
      <c r="P8" s="21"/>
      <c r="Q8" s="21"/>
      <c r="R8" s="21"/>
    </row>
    <row r="9" spans="1:18" s="22" customFormat="1" ht="24" customHeight="1" x14ac:dyDescent="0.25">
      <c r="A9" s="396"/>
      <c r="B9" s="397"/>
      <c r="C9" s="96"/>
      <c r="D9" s="97">
        <f>IF(COUNT(D11:D15)&gt;0,SUM(D11:D15),"")</f>
        <v>8500</v>
      </c>
      <c r="E9" s="411"/>
      <c r="F9" s="412"/>
      <c r="G9" s="412"/>
      <c r="H9" s="412"/>
      <c r="I9" s="413"/>
      <c r="J9" s="16"/>
      <c r="K9" s="16"/>
      <c r="L9" s="16"/>
      <c r="M9" s="16"/>
      <c r="N9" s="16"/>
      <c r="O9" s="16"/>
      <c r="P9" s="16"/>
      <c r="Q9" s="16"/>
      <c r="R9" s="16"/>
    </row>
    <row r="10" spans="1:18" s="21" customFormat="1" ht="7.5" customHeight="1" x14ac:dyDescent="0.25">
      <c r="A10" s="385"/>
      <c r="B10" s="386"/>
      <c r="C10" s="387"/>
      <c r="D10" s="389"/>
      <c r="E10" s="389"/>
      <c r="F10" s="389"/>
      <c r="G10" s="390"/>
      <c r="H10" s="390"/>
      <c r="I10" s="391"/>
      <c r="J10" s="16"/>
      <c r="K10" s="16"/>
      <c r="L10" s="16"/>
      <c r="M10" s="16"/>
      <c r="N10" s="16"/>
      <c r="O10" s="16"/>
      <c r="P10" s="16"/>
      <c r="Q10" s="16"/>
      <c r="R10" s="16"/>
    </row>
    <row r="11" spans="1:18" ht="30" customHeight="1" x14ac:dyDescent="0.25">
      <c r="A11" s="417" t="s">
        <v>3732</v>
      </c>
      <c r="B11" s="418"/>
      <c r="C11" s="99"/>
      <c r="D11" s="102">
        <v>2290</v>
      </c>
      <c r="E11" s="414" t="s">
        <v>4455</v>
      </c>
      <c r="F11" s="415"/>
      <c r="G11" s="415"/>
      <c r="H11" s="415"/>
      <c r="I11" s="416"/>
    </row>
    <row r="12" spans="1:18" ht="30" customHeight="1" x14ac:dyDescent="0.25">
      <c r="A12" s="417" t="s">
        <v>4366</v>
      </c>
      <c r="B12" s="418"/>
      <c r="C12" s="99"/>
      <c r="D12" s="102">
        <v>250</v>
      </c>
      <c r="E12" s="414"/>
      <c r="F12" s="415"/>
      <c r="G12" s="415"/>
      <c r="H12" s="415"/>
      <c r="I12" s="416"/>
    </row>
    <row r="13" spans="1:18" ht="30" customHeight="1" x14ac:dyDescent="0.25">
      <c r="A13" s="388" t="s">
        <v>3133</v>
      </c>
      <c r="B13" s="388"/>
      <c r="C13" s="99"/>
      <c r="D13" s="103">
        <v>2000</v>
      </c>
      <c r="E13" s="419" t="s">
        <v>4456</v>
      </c>
      <c r="F13" s="420"/>
      <c r="G13" s="420"/>
      <c r="H13" s="420"/>
      <c r="I13" s="421"/>
    </row>
    <row r="14" spans="1:18" ht="7.5" customHeight="1" x14ac:dyDescent="0.25">
      <c r="A14" s="385"/>
      <c r="B14" s="386"/>
      <c r="C14" s="387"/>
      <c r="D14" s="389"/>
      <c r="E14" s="389"/>
      <c r="F14" s="389"/>
      <c r="G14" s="390"/>
      <c r="H14" s="390"/>
      <c r="I14" s="391"/>
    </row>
    <row r="15" spans="1:18" ht="25.5" x14ac:dyDescent="0.25">
      <c r="A15" s="417" t="s">
        <v>314</v>
      </c>
      <c r="B15" s="391"/>
      <c r="C15" s="99"/>
      <c r="D15" s="422">
        <f>E16*F16*G16*H16</f>
        <v>3960</v>
      </c>
      <c r="E15" s="104" t="s">
        <v>4370</v>
      </c>
      <c r="F15" s="104" t="s">
        <v>4369</v>
      </c>
      <c r="G15" s="104" t="s">
        <v>4368</v>
      </c>
      <c r="H15" s="104" t="s">
        <v>4367</v>
      </c>
      <c r="I15" s="400" t="s">
        <v>4455</v>
      </c>
    </row>
    <row r="16" spans="1:18" ht="25.5" customHeight="1" x14ac:dyDescent="0.25">
      <c r="A16" s="411"/>
      <c r="B16" s="413"/>
      <c r="C16" s="99"/>
      <c r="D16" s="423"/>
      <c r="E16" s="100">
        <v>30</v>
      </c>
      <c r="F16" s="98">
        <v>0.4</v>
      </c>
      <c r="G16" s="100">
        <v>2</v>
      </c>
      <c r="H16" s="100">
        <v>165</v>
      </c>
      <c r="I16" s="401"/>
    </row>
    <row r="17" spans="1:3" x14ac:dyDescent="0.25">
      <c r="A17" s="14"/>
      <c r="B17" s="14"/>
      <c r="C17" s="14"/>
    </row>
    <row r="18" spans="1:3" x14ac:dyDescent="0.25">
      <c r="A18" s="14"/>
      <c r="B18" s="14"/>
      <c r="C18" s="14"/>
    </row>
    <row r="19" spans="1:3" x14ac:dyDescent="0.25">
      <c r="A19" s="14"/>
      <c r="B19" s="14"/>
      <c r="C19" s="14"/>
    </row>
    <row r="20" spans="1:3" x14ac:dyDescent="0.25">
      <c r="A20" s="14"/>
      <c r="B20" s="14"/>
      <c r="C20" s="14"/>
    </row>
    <row r="21" spans="1:3" x14ac:dyDescent="0.25">
      <c r="A21" s="14"/>
      <c r="B21" s="14"/>
      <c r="C21" s="14"/>
    </row>
    <row r="22" spans="1:3" x14ac:dyDescent="0.25">
      <c r="A22" s="14"/>
      <c r="B22" s="14"/>
      <c r="C22" s="14"/>
    </row>
    <row r="23" spans="1:3" x14ac:dyDescent="0.25">
      <c r="A23" s="14"/>
      <c r="B23" s="14"/>
      <c r="C23" s="14"/>
    </row>
    <row r="24" spans="1:3" x14ac:dyDescent="0.25">
      <c r="A24" s="14"/>
      <c r="B24" s="14"/>
      <c r="C24" s="14"/>
    </row>
    <row r="25" spans="1:3" x14ac:dyDescent="0.25">
      <c r="A25" s="14"/>
      <c r="B25" s="14"/>
      <c r="C25" s="14"/>
    </row>
    <row r="26" spans="1:3" x14ac:dyDescent="0.25">
      <c r="A26" s="14"/>
      <c r="B26" s="14"/>
      <c r="C26" s="14"/>
    </row>
    <row r="27" spans="1:3" x14ac:dyDescent="0.25">
      <c r="A27" s="14"/>
      <c r="B27" s="14"/>
      <c r="C27" s="14"/>
    </row>
    <row r="28" spans="1:3" x14ac:dyDescent="0.25">
      <c r="A28" s="14"/>
      <c r="B28" s="14"/>
      <c r="C28" s="14"/>
    </row>
    <row r="29" spans="1:3" x14ac:dyDescent="0.25">
      <c r="A29" s="14"/>
      <c r="B29" s="14"/>
      <c r="C29" s="14"/>
    </row>
    <row r="30" spans="1:3" x14ac:dyDescent="0.25">
      <c r="A30" s="14"/>
      <c r="B30" s="14"/>
      <c r="C30" s="14"/>
    </row>
    <row r="31" spans="1:3" x14ac:dyDescent="0.25">
      <c r="A31" s="14"/>
      <c r="B31" s="14"/>
      <c r="C31" s="14"/>
    </row>
    <row r="32" spans="1:3" x14ac:dyDescent="0.25">
      <c r="A32" s="14"/>
      <c r="B32" s="14"/>
      <c r="C32" s="14"/>
    </row>
    <row r="33" spans="1:3" x14ac:dyDescent="0.25">
      <c r="A33" s="14"/>
      <c r="B33" s="14"/>
      <c r="C33" s="14"/>
    </row>
    <row r="34" spans="1:3" x14ac:dyDescent="0.25">
      <c r="A34" s="14"/>
      <c r="B34" s="14"/>
      <c r="C34" s="14"/>
    </row>
    <row r="35" spans="1:3" x14ac:dyDescent="0.25">
      <c r="A35" s="14"/>
      <c r="B35" s="14"/>
      <c r="C35" s="14"/>
    </row>
    <row r="36" spans="1:3" x14ac:dyDescent="0.25">
      <c r="A36" s="14"/>
      <c r="B36" s="14"/>
      <c r="C36" s="14"/>
    </row>
    <row r="37" spans="1:3" x14ac:dyDescent="0.25">
      <c r="A37" s="14"/>
      <c r="B37" s="14"/>
      <c r="C37" s="14"/>
    </row>
    <row r="38" spans="1:3" x14ac:dyDescent="0.25">
      <c r="A38" s="14"/>
      <c r="B38" s="14"/>
      <c r="C38" s="14"/>
    </row>
    <row r="39" spans="1:3" x14ac:dyDescent="0.25">
      <c r="A39" s="14"/>
      <c r="B39" s="14"/>
      <c r="C39" s="14"/>
    </row>
    <row r="40" spans="1:3" x14ac:dyDescent="0.25">
      <c r="A40" s="14"/>
      <c r="B40" s="14"/>
      <c r="C40" s="14"/>
    </row>
    <row r="41" spans="1:3" x14ac:dyDescent="0.25">
      <c r="A41" s="14"/>
      <c r="B41" s="14"/>
      <c r="C41" s="14"/>
    </row>
    <row r="42" spans="1:3" x14ac:dyDescent="0.25">
      <c r="A42" s="14"/>
      <c r="B42" s="14"/>
      <c r="C42" s="14"/>
    </row>
    <row r="43" spans="1:3" x14ac:dyDescent="0.25">
      <c r="A43" s="14"/>
      <c r="B43" s="14"/>
      <c r="C43" s="14"/>
    </row>
    <row r="44" spans="1:3" x14ac:dyDescent="0.25">
      <c r="A44" s="14"/>
      <c r="B44" s="14"/>
      <c r="C44" s="14"/>
    </row>
    <row r="45" spans="1:3" x14ac:dyDescent="0.25">
      <c r="A45" s="14"/>
      <c r="B45" s="14"/>
      <c r="C45" s="14"/>
    </row>
    <row r="46" spans="1:3" x14ac:dyDescent="0.25">
      <c r="A46" s="14"/>
      <c r="B46" s="14"/>
      <c r="C46" s="14"/>
    </row>
    <row r="47" spans="1:3" x14ac:dyDescent="0.25">
      <c r="A47" s="14"/>
      <c r="B47" s="14"/>
      <c r="C47" s="14"/>
    </row>
    <row r="48" spans="1:3" x14ac:dyDescent="0.25">
      <c r="A48" s="14"/>
      <c r="B48" s="14"/>
      <c r="C48" s="14"/>
    </row>
    <row r="49" spans="1:3" x14ac:dyDescent="0.25">
      <c r="A49" s="14"/>
      <c r="B49" s="14"/>
      <c r="C49" s="14"/>
    </row>
    <row r="50" spans="1:3" x14ac:dyDescent="0.25">
      <c r="A50" s="14"/>
      <c r="B50" s="14"/>
      <c r="C50" s="14"/>
    </row>
    <row r="51" spans="1:3" x14ac:dyDescent="0.25">
      <c r="A51" s="14"/>
      <c r="B51" s="14"/>
      <c r="C51" s="14"/>
    </row>
    <row r="52" spans="1:3" x14ac:dyDescent="0.25">
      <c r="A52" s="14"/>
      <c r="B52" s="14"/>
      <c r="C52" s="14"/>
    </row>
    <row r="53" spans="1:3" x14ac:dyDescent="0.25">
      <c r="A53" s="14"/>
      <c r="B53" s="14"/>
      <c r="C53" s="14"/>
    </row>
    <row r="54" spans="1:3" x14ac:dyDescent="0.25">
      <c r="A54" s="14"/>
      <c r="B54" s="14"/>
      <c r="C54" s="14"/>
    </row>
    <row r="55" spans="1:3" x14ac:dyDescent="0.25">
      <c r="A55" s="14"/>
      <c r="B55" s="14"/>
      <c r="C55" s="14"/>
    </row>
    <row r="56" spans="1:3" x14ac:dyDescent="0.25">
      <c r="A56" s="14"/>
      <c r="B56" s="14"/>
      <c r="C56" s="14"/>
    </row>
    <row r="57" spans="1:3" x14ac:dyDescent="0.25">
      <c r="A57" s="14"/>
      <c r="B57" s="14"/>
      <c r="C57" s="14"/>
    </row>
    <row r="58" spans="1:3" x14ac:dyDescent="0.25">
      <c r="A58" s="14"/>
      <c r="B58" s="14"/>
      <c r="C58" s="14"/>
    </row>
    <row r="59" spans="1:3" x14ac:dyDescent="0.25">
      <c r="A59" s="14"/>
      <c r="B59" s="14"/>
      <c r="C59" s="14"/>
    </row>
    <row r="60" spans="1:3" x14ac:dyDescent="0.25">
      <c r="A60" s="14"/>
      <c r="B60" s="14"/>
      <c r="C60" s="14"/>
    </row>
    <row r="61" spans="1:3" x14ac:dyDescent="0.25">
      <c r="A61" s="14"/>
      <c r="B61" s="14"/>
      <c r="C61" s="14"/>
    </row>
    <row r="62" spans="1:3" x14ac:dyDescent="0.25">
      <c r="A62" s="14"/>
      <c r="B62" s="14"/>
      <c r="C62" s="14"/>
    </row>
    <row r="63" spans="1:3" x14ac:dyDescent="0.25">
      <c r="A63" s="14"/>
      <c r="B63" s="14"/>
      <c r="C63" s="14"/>
    </row>
    <row r="64" spans="1:3" x14ac:dyDescent="0.25">
      <c r="A64" s="14"/>
      <c r="B64" s="14"/>
      <c r="C64" s="14"/>
    </row>
    <row r="65" spans="1:3" x14ac:dyDescent="0.25">
      <c r="A65" s="14"/>
      <c r="B65" s="14"/>
      <c r="C65" s="14"/>
    </row>
    <row r="66" spans="1:3" x14ac:dyDescent="0.25">
      <c r="A66" s="14"/>
      <c r="B66" s="14"/>
      <c r="C66" s="14"/>
    </row>
    <row r="67" spans="1:3" x14ac:dyDescent="0.25">
      <c r="A67" s="14"/>
      <c r="B67" s="14"/>
      <c r="C67" s="14"/>
    </row>
    <row r="68" spans="1:3" x14ac:dyDescent="0.25">
      <c r="A68" s="14"/>
      <c r="B68" s="14"/>
      <c r="C68" s="14"/>
    </row>
    <row r="69" spans="1:3" x14ac:dyDescent="0.25">
      <c r="A69" s="14"/>
      <c r="B69" s="14"/>
      <c r="C69" s="14"/>
    </row>
    <row r="70" spans="1:3" x14ac:dyDescent="0.25">
      <c r="A70" s="14"/>
      <c r="B70" s="14"/>
      <c r="C70" s="14"/>
    </row>
    <row r="71" spans="1:3" x14ac:dyDescent="0.25">
      <c r="A71" s="14"/>
      <c r="B71" s="14"/>
      <c r="C71" s="14"/>
    </row>
    <row r="72" spans="1:3" x14ac:dyDescent="0.25">
      <c r="A72" s="14"/>
      <c r="B72" s="14"/>
      <c r="C72" s="14"/>
    </row>
    <row r="73" spans="1:3" x14ac:dyDescent="0.25">
      <c r="A73" s="14"/>
      <c r="B73" s="14"/>
      <c r="C73" s="14"/>
    </row>
    <row r="74" spans="1:3" x14ac:dyDescent="0.25">
      <c r="A74" s="14"/>
      <c r="B74" s="14"/>
      <c r="C74" s="14"/>
    </row>
    <row r="75" spans="1:3" x14ac:dyDescent="0.25">
      <c r="A75" s="14"/>
      <c r="B75" s="14"/>
      <c r="C75" s="14"/>
    </row>
    <row r="76" spans="1:3" x14ac:dyDescent="0.25">
      <c r="A76" s="14"/>
      <c r="B76" s="14"/>
      <c r="C76" s="14"/>
    </row>
    <row r="77" spans="1:3" x14ac:dyDescent="0.25">
      <c r="A77" s="14"/>
      <c r="B77" s="14"/>
      <c r="C77" s="14"/>
    </row>
    <row r="78" spans="1:3" x14ac:dyDescent="0.25">
      <c r="A78" s="14"/>
      <c r="B78" s="14"/>
      <c r="C78" s="14"/>
    </row>
    <row r="79" spans="1:3" x14ac:dyDescent="0.25">
      <c r="A79" s="14"/>
      <c r="B79" s="14"/>
      <c r="C79" s="14"/>
    </row>
    <row r="80" spans="1:3" x14ac:dyDescent="0.25">
      <c r="A80" s="14"/>
      <c r="B80" s="14"/>
      <c r="C80" s="14"/>
    </row>
    <row r="81" spans="1:3" x14ac:dyDescent="0.25">
      <c r="A81" s="14"/>
      <c r="B81" s="14"/>
      <c r="C81" s="14"/>
    </row>
    <row r="82" spans="1:3" x14ac:dyDescent="0.25">
      <c r="A82" s="14"/>
      <c r="B82" s="14"/>
      <c r="C82" s="14"/>
    </row>
    <row r="83" spans="1:3" x14ac:dyDescent="0.25">
      <c r="A83" s="14"/>
      <c r="B83" s="14"/>
      <c r="C83" s="14"/>
    </row>
    <row r="84" spans="1:3" x14ac:dyDescent="0.25">
      <c r="A84" s="14"/>
      <c r="B84" s="14"/>
      <c r="C84" s="14"/>
    </row>
    <row r="85" spans="1:3" x14ac:dyDescent="0.25">
      <c r="A85" s="14"/>
      <c r="B85" s="14"/>
      <c r="C85" s="14"/>
    </row>
    <row r="86" spans="1:3" x14ac:dyDescent="0.25">
      <c r="A86" s="14"/>
      <c r="B86" s="14"/>
      <c r="C86" s="14"/>
    </row>
    <row r="87" spans="1:3" x14ac:dyDescent="0.25">
      <c r="A87" s="14"/>
      <c r="B87" s="14"/>
      <c r="C87" s="14"/>
    </row>
    <row r="88" spans="1:3" x14ac:dyDescent="0.25">
      <c r="A88" s="14"/>
      <c r="B88" s="14"/>
      <c r="C88" s="14"/>
    </row>
    <row r="89" spans="1:3" x14ac:dyDescent="0.25">
      <c r="A89" s="14"/>
      <c r="B89" s="14"/>
      <c r="C89" s="14"/>
    </row>
    <row r="90" spans="1:3" x14ac:dyDescent="0.25">
      <c r="A90" s="14"/>
      <c r="B90" s="14"/>
      <c r="C90" s="14"/>
    </row>
    <row r="91" spans="1:3" x14ac:dyDescent="0.25">
      <c r="A91" s="14"/>
      <c r="B91" s="14"/>
      <c r="C91" s="14"/>
    </row>
    <row r="92" spans="1:3" x14ac:dyDescent="0.25">
      <c r="A92" s="14"/>
      <c r="B92" s="14"/>
      <c r="C92" s="14"/>
    </row>
    <row r="93" spans="1:3" x14ac:dyDescent="0.25">
      <c r="A93" s="14"/>
      <c r="B93" s="14"/>
      <c r="C93" s="14"/>
    </row>
    <row r="94" spans="1:3" x14ac:dyDescent="0.25">
      <c r="A94" s="14"/>
      <c r="B94" s="14"/>
      <c r="C94" s="14"/>
    </row>
    <row r="95" spans="1:3" x14ac:dyDescent="0.25">
      <c r="A95" s="14"/>
      <c r="B95" s="14"/>
      <c r="C95" s="14"/>
    </row>
    <row r="96" spans="1:3" x14ac:dyDescent="0.25">
      <c r="A96" s="14"/>
      <c r="B96" s="14"/>
      <c r="C96" s="14"/>
    </row>
    <row r="97" spans="1:3" x14ac:dyDescent="0.25">
      <c r="A97" s="14"/>
      <c r="B97" s="14"/>
      <c r="C97" s="14"/>
    </row>
    <row r="98" spans="1:3" x14ac:dyDescent="0.25">
      <c r="A98" s="14"/>
      <c r="B98" s="14"/>
      <c r="C98" s="14"/>
    </row>
    <row r="99" spans="1:3" x14ac:dyDescent="0.25">
      <c r="A99" s="14"/>
      <c r="B99" s="14"/>
      <c r="C99" s="14"/>
    </row>
    <row r="100" spans="1:3" x14ac:dyDescent="0.25">
      <c r="A100" s="14"/>
      <c r="B100" s="14"/>
      <c r="C100" s="14"/>
    </row>
    <row r="101" spans="1:3" x14ac:dyDescent="0.25">
      <c r="A101" s="14"/>
      <c r="B101" s="14"/>
      <c r="C101" s="14"/>
    </row>
    <row r="102" spans="1:3" x14ac:dyDescent="0.25">
      <c r="A102" s="14"/>
      <c r="B102" s="14"/>
      <c r="C102" s="14"/>
    </row>
    <row r="103" spans="1:3" x14ac:dyDescent="0.25">
      <c r="A103" s="14"/>
      <c r="B103" s="14"/>
      <c r="C103" s="14"/>
    </row>
    <row r="104" spans="1:3" x14ac:dyDescent="0.25">
      <c r="A104" s="14"/>
      <c r="B104" s="14"/>
      <c r="C104" s="14"/>
    </row>
    <row r="105" spans="1:3" x14ac:dyDescent="0.25">
      <c r="A105" s="14"/>
      <c r="B105" s="14"/>
      <c r="C105" s="14"/>
    </row>
    <row r="106" spans="1:3" x14ac:dyDescent="0.25">
      <c r="A106" s="14"/>
      <c r="B106" s="14"/>
      <c r="C106" s="14"/>
    </row>
    <row r="107" spans="1:3" x14ac:dyDescent="0.25">
      <c r="A107" s="14"/>
      <c r="B107" s="14"/>
      <c r="C107" s="14"/>
    </row>
    <row r="108" spans="1:3" x14ac:dyDescent="0.25">
      <c r="A108" s="14"/>
      <c r="B108" s="14"/>
      <c r="C108" s="14"/>
    </row>
    <row r="109" spans="1:3" x14ac:dyDescent="0.25">
      <c r="A109" s="14"/>
      <c r="B109" s="14"/>
      <c r="C109" s="14"/>
    </row>
    <row r="110" spans="1:3" x14ac:dyDescent="0.25">
      <c r="A110" s="14"/>
      <c r="B110" s="14"/>
      <c r="C110" s="14"/>
    </row>
    <row r="111" spans="1:3" x14ac:dyDescent="0.25">
      <c r="A111" s="14"/>
      <c r="B111" s="14"/>
      <c r="C111" s="14"/>
    </row>
    <row r="112" spans="1:3" x14ac:dyDescent="0.25">
      <c r="A112" s="14"/>
      <c r="B112" s="14"/>
      <c r="C112" s="14"/>
    </row>
    <row r="113" spans="1:3" x14ac:dyDescent="0.25">
      <c r="A113" s="14"/>
      <c r="B113" s="14"/>
      <c r="C113" s="14"/>
    </row>
    <row r="114" spans="1:3" x14ac:dyDescent="0.25">
      <c r="A114" s="14"/>
      <c r="B114" s="14"/>
      <c r="C114" s="14"/>
    </row>
    <row r="115" spans="1:3" x14ac:dyDescent="0.25">
      <c r="A115" s="14"/>
      <c r="B115" s="14"/>
      <c r="C115" s="14"/>
    </row>
    <row r="116" spans="1:3" x14ac:dyDescent="0.25">
      <c r="A116" s="14"/>
      <c r="B116" s="14"/>
      <c r="C116" s="14"/>
    </row>
    <row r="117" spans="1:3" x14ac:dyDescent="0.25">
      <c r="A117" s="14"/>
      <c r="B117" s="14"/>
      <c r="C117" s="14"/>
    </row>
    <row r="118" spans="1:3" x14ac:dyDescent="0.25">
      <c r="A118" s="14"/>
      <c r="B118" s="14"/>
      <c r="C118" s="14"/>
    </row>
    <row r="119" spans="1:3" x14ac:dyDescent="0.25">
      <c r="A119" s="14"/>
      <c r="B119" s="14"/>
      <c r="C119" s="14"/>
    </row>
    <row r="120" spans="1:3" x14ac:dyDescent="0.25">
      <c r="A120" s="14"/>
      <c r="B120" s="14"/>
      <c r="C120" s="14"/>
    </row>
    <row r="121" spans="1:3" x14ac:dyDescent="0.25">
      <c r="A121" s="14"/>
      <c r="B121" s="14"/>
      <c r="C121" s="14"/>
    </row>
    <row r="122" spans="1:3" x14ac:dyDescent="0.25">
      <c r="A122" s="14"/>
      <c r="B122" s="14"/>
      <c r="C122" s="14"/>
    </row>
    <row r="123" spans="1:3" x14ac:dyDescent="0.25">
      <c r="A123" s="14"/>
      <c r="B123" s="14"/>
      <c r="C123" s="14"/>
    </row>
    <row r="124" spans="1:3" x14ac:dyDescent="0.25">
      <c r="A124" s="14"/>
      <c r="B124" s="14"/>
      <c r="C124" s="14"/>
    </row>
    <row r="125" spans="1:3" x14ac:dyDescent="0.25">
      <c r="A125" s="14"/>
      <c r="B125" s="14"/>
      <c r="C125" s="14"/>
    </row>
    <row r="126" spans="1:3" x14ac:dyDescent="0.25">
      <c r="A126" s="14"/>
      <c r="B126" s="14"/>
      <c r="C126" s="14"/>
    </row>
    <row r="127" spans="1:3" x14ac:dyDescent="0.25">
      <c r="A127" s="14"/>
      <c r="B127" s="14"/>
      <c r="C127" s="14"/>
    </row>
    <row r="128" spans="1:3" x14ac:dyDescent="0.25">
      <c r="A128" s="14"/>
      <c r="B128" s="14"/>
      <c r="C128" s="14"/>
    </row>
    <row r="129" spans="1:3" x14ac:dyDescent="0.25">
      <c r="A129" s="14"/>
      <c r="B129" s="14"/>
      <c r="C129" s="14"/>
    </row>
    <row r="130" spans="1:3" x14ac:dyDescent="0.25">
      <c r="A130" s="14"/>
      <c r="B130" s="14"/>
      <c r="C130" s="14"/>
    </row>
    <row r="131" spans="1:3" x14ac:dyDescent="0.25">
      <c r="A131" s="14"/>
      <c r="B131" s="14"/>
      <c r="C131" s="14"/>
    </row>
    <row r="132" spans="1:3" x14ac:dyDescent="0.25">
      <c r="A132" s="14"/>
      <c r="B132" s="14"/>
      <c r="C132" s="14"/>
    </row>
    <row r="133" spans="1:3" x14ac:dyDescent="0.25">
      <c r="A133" s="14"/>
      <c r="B133" s="14"/>
      <c r="C133" s="14"/>
    </row>
    <row r="134" spans="1:3" x14ac:dyDescent="0.25">
      <c r="A134" s="14"/>
      <c r="B134" s="14"/>
      <c r="C134" s="14"/>
    </row>
    <row r="135" spans="1:3" x14ac:dyDescent="0.25">
      <c r="A135" s="14"/>
      <c r="B135" s="14"/>
      <c r="C135" s="14"/>
    </row>
    <row r="136" spans="1:3" x14ac:dyDescent="0.25">
      <c r="A136" s="14"/>
      <c r="B136" s="14"/>
      <c r="C136" s="14"/>
    </row>
    <row r="137" spans="1:3" x14ac:dyDescent="0.25">
      <c r="A137" s="14"/>
      <c r="B137" s="14"/>
      <c r="C137" s="14"/>
    </row>
    <row r="138" spans="1:3" x14ac:dyDescent="0.25">
      <c r="A138" s="14"/>
      <c r="B138" s="14"/>
      <c r="C138" s="14"/>
    </row>
    <row r="139" spans="1:3" x14ac:dyDescent="0.25">
      <c r="A139" s="14"/>
      <c r="B139" s="14"/>
      <c r="C139" s="14"/>
    </row>
    <row r="140" spans="1:3" x14ac:dyDescent="0.25">
      <c r="A140" s="14"/>
      <c r="B140" s="14"/>
      <c r="C140" s="14"/>
    </row>
    <row r="141" spans="1:3" x14ac:dyDescent="0.25">
      <c r="A141" s="14"/>
      <c r="B141" s="14"/>
      <c r="C141" s="14"/>
    </row>
    <row r="142" spans="1:3" x14ac:dyDescent="0.25">
      <c r="A142" s="14"/>
      <c r="B142" s="14"/>
      <c r="C142" s="14"/>
    </row>
    <row r="143" spans="1:3" x14ac:dyDescent="0.25">
      <c r="A143" s="14"/>
      <c r="B143" s="14"/>
      <c r="C143" s="14"/>
    </row>
    <row r="144" spans="1:3" x14ac:dyDescent="0.25">
      <c r="A144" s="14"/>
      <c r="B144" s="14"/>
      <c r="C144" s="14"/>
    </row>
    <row r="145" spans="1:3" x14ac:dyDescent="0.25">
      <c r="A145" s="14"/>
      <c r="B145" s="14"/>
      <c r="C145" s="14"/>
    </row>
    <row r="146" spans="1:3" x14ac:dyDescent="0.25">
      <c r="A146" s="14"/>
      <c r="B146" s="14"/>
      <c r="C146" s="14"/>
    </row>
    <row r="147" spans="1:3" x14ac:dyDescent="0.25">
      <c r="A147" s="14"/>
      <c r="B147" s="14"/>
      <c r="C147" s="14"/>
    </row>
    <row r="148" spans="1:3" x14ac:dyDescent="0.25">
      <c r="A148" s="14"/>
      <c r="B148" s="14"/>
      <c r="C148" s="14"/>
    </row>
    <row r="149" spans="1:3" x14ac:dyDescent="0.25">
      <c r="A149" s="14"/>
      <c r="B149" s="14"/>
      <c r="C149" s="14"/>
    </row>
    <row r="150" spans="1:3" x14ac:dyDescent="0.25">
      <c r="A150" s="14"/>
      <c r="B150" s="14"/>
      <c r="C150" s="14"/>
    </row>
    <row r="151" spans="1:3" x14ac:dyDescent="0.25">
      <c r="A151" s="14"/>
      <c r="B151" s="14"/>
      <c r="C151" s="14"/>
    </row>
    <row r="152" spans="1:3" x14ac:dyDescent="0.25">
      <c r="A152" s="14"/>
      <c r="B152" s="14"/>
      <c r="C152" s="14"/>
    </row>
    <row r="153" spans="1:3" x14ac:dyDescent="0.25">
      <c r="A153" s="14"/>
      <c r="B153" s="14"/>
      <c r="C153" s="14"/>
    </row>
    <row r="154" spans="1:3" x14ac:dyDescent="0.25">
      <c r="A154" s="14"/>
      <c r="B154" s="14"/>
      <c r="C154" s="14"/>
    </row>
    <row r="155" spans="1:3" x14ac:dyDescent="0.25">
      <c r="A155" s="14"/>
      <c r="B155" s="14"/>
      <c r="C155" s="14"/>
    </row>
    <row r="156" spans="1:3" x14ac:dyDescent="0.25">
      <c r="A156" s="14"/>
      <c r="B156" s="14"/>
      <c r="C156" s="14"/>
    </row>
    <row r="157" spans="1:3" x14ac:dyDescent="0.25">
      <c r="A157" s="14"/>
      <c r="B157" s="14"/>
      <c r="C157" s="14"/>
    </row>
    <row r="158" spans="1:3" x14ac:dyDescent="0.25">
      <c r="A158" s="14"/>
      <c r="B158" s="14"/>
      <c r="C158" s="14"/>
    </row>
    <row r="159" spans="1:3" x14ac:dyDescent="0.25">
      <c r="A159" s="14"/>
      <c r="B159" s="14"/>
      <c r="C159" s="14"/>
    </row>
    <row r="160" spans="1:3" x14ac:dyDescent="0.25">
      <c r="A160" s="14"/>
      <c r="B160" s="14"/>
      <c r="C160" s="14"/>
    </row>
    <row r="161" spans="1:3" x14ac:dyDescent="0.25">
      <c r="A161" s="14"/>
      <c r="B161" s="14"/>
      <c r="C161" s="14"/>
    </row>
    <row r="162" spans="1:3" x14ac:dyDescent="0.25">
      <c r="A162" s="14"/>
      <c r="B162" s="14"/>
      <c r="C162" s="14"/>
    </row>
    <row r="163" spans="1:3" x14ac:dyDescent="0.25">
      <c r="A163" s="14"/>
      <c r="B163" s="14"/>
      <c r="C163" s="14"/>
    </row>
    <row r="164" spans="1:3" x14ac:dyDescent="0.25">
      <c r="A164" s="14"/>
      <c r="B164" s="14"/>
      <c r="C164" s="14"/>
    </row>
    <row r="165" spans="1:3" x14ac:dyDescent="0.25">
      <c r="A165" s="14"/>
      <c r="B165" s="14"/>
      <c r="C165" s="14"/>
    </row>
    <row r="166" spans="1:3" x14ac:dyDescent="0.25">
      <c r="A166" s="14"/>
      <c r="B166" s="14"/>
      <c r="C166" s="14"/>
    </row>
    <row r="167" spans="1:3" x14ac:dyDescent="0.25">
      <c r="A167" s="14"/>
      <c r="B167" s="14"/>
      <c r="C167" s="14"/>
    </row>
    <row r="168" spans="1:3" x14ac:dyDescent="0.25">
      <c r="A168" s="14"/>
      <c r="B168" s="14"/>
      <c r="C168" s="14"/>
    </row>
    <row r="169" spans="1:3" x14ac:dyDescent="0.25">
      <c r="A169" s="14"/>
      <c r="B169" s="14"/>
      <c r="C169" s="14"/>
    </row>
    <row r="170" spans="1:3" x14ac:dyDescent="0.25">
      <c r="A170" s="14"/>
      <c r="B170" s="14"/>
      <c r="C170" s="14"/>
    </row>
    <row r="171" spans="1:3" x14ac:dyDescent="0.25">
      <c r="A171" s="14"/>
      <c r="B171" s="14"/>
      <c r="C171" s="14"/>
    </row>
    <row r="172" spans="1:3" x14ac:dyDescent="0.25">
      <c r="A172" s="14"/>
      <c r="B172" s="14"/>
      <c r="C172" s="14"/>
    </row>
    <row r="173" spans="1:3" x14ac:dyDescent="0.25">
      <c r="A173" s="14"/>
      <c r="B173" s="14"/>
      <c r="C173" s="14"/>
    </row>
    <row r="174" spans="1:3" x14ac:dyDescent="0.25">
      <c r="A174" s="14"/>
      <c r="B174" s="14"/>
      <c r="C174" s="14"/>
    </row>
    <row r="175" spans="1:3" x14ac:dyDescent="0.25">
      <c r="A175" s="14"/>
      <c r="B175" s="14"/>
      <c r="C175" s="14"/>
    </row>
    <row r="176" spans="1:3" x14ac:dyDescent="0.25">
      <c r="A176" s="14"/>
      <c r="B176" s="14"/>
      <c r="C176" s="14"/>
    </row>
    <row r="177" spans="1:3" x14ac:dyDescent="0.25">
      <c r="A177" s="14"/>
      <c r="B177" s="14"/>
      <c r="C177" s="14"/>
    </row>
    <row r="178" spans="1:3" x14ac:dyDescent="0.25">
      <c r="A178" s="14"/>
      <c r="B178" s="14"/>
      <c r="C178" s="14"/>
    </row>
    <row r="179" spans="1:3" x14ac:dyDescent="0.25">
      <c r="A179" s="14"/>
      <c r="B179" s="14"/>
      <c r="C179" s="14"/>
    </row>
    <row r="180" spans="1:3" x14ac:dyDescent="0.25">
      <c r="A180" s="14"/>
      <c r="B180" s="14"/>
      <c r="C180" s="14"/>
    </row>
    <row r="181" spans="1:3" x14ac:dyDescent="0.25">
      <c r="A181" s="14"/>
      <c r="B181" s="14"/>
      <c r="C181" s="14"/>
    </row>
    <row r="182" spans="1:3" x14ac:dyDescent="0.25">
      <c r="A182" s="14"/>
      <c r="B182" s="14"/>
      <c r="C182" s="14"/>
    </row>
    <row r="183" spans="1:3" x14ac:dyDescent="0.25">
      <c r="A183" s="14"/>
      <c r="B183" s="14"/>
      <c r="C183" s="14"/>
    </row>
    <row r="184" spans="1:3" x14ac:dyDescent="0.25">
      <c r="A184" s="14"/>
      <c r="B184" s="14"/>
      <c r="C184" s="14"/>
    </row>
    <row r="185" spans="1:3" x14ac:dyDescent="0.25">
      <c r="A185" s="14"/>
      <c r="B185" s="14"/>
      <c r="C185" s="14"/>
    </row>
    <row r="186" spans="1:3" x14ac:dyDescent="0.25">
      <c r="A186" s="14"/>
      <c r="B186" s="14"/>
      <c r="C186" s="14"/>
    </row>
    <row r="187" spans="1:3" x14ac:dyDescent="0.25">
      <c r="A187" s="14"/>
      <c r="B187" s="14"/>
      <c r="C187" s="14"/>
    </row>
    <row r="188" spans="1:3" x14ac:dyDescent="0.25">
      <c r="A188" s="14"/>
      <c r="B188" s="14"/>
      <c r="C188" s="14"/>
    </row>
    <row r="189" spans="1:3" x14ac:dyDescent="0.25">
      <c r="A189" s="14"/>
      <c r="B189" s="14"/>
      <c r="C189" s="14"/>
    </row>
    <row r="190" spans="1:3" x14ac:dyDescent="0.25">
      <c r="A190" s="14"/>
      <c r="B190" s="14"/>
      <c r="C190" s="14"/>
    </row>
    <row r="191" spans="1:3" x14ac:dyDescent="0.25">
      <c r="A191" s="14"/>
      <c r="B191" s="14"/>
      <c r="C191" s="14"/>
    </row>
    <row r="192" spans="1:3" x14ac:dyDescent="0.25">
      <c r="A192" s="14"/>
      <c r="B192" s="14"/>
      <c r="C192" s="14"/>
    </row>
    <row r="193" spans="1:3" x14ac:dyDescent="0.25">
      <c r="A193" s="14"/>
      <c r="B193" s="14"/>
      <c r="C193" s="14"/>
    </row>
    <row r="194" spans="1:3" x14ac:dyDescent="0.25">
      <c r="A194" s="14"/>
      <c r="B194" s="14"/>
      <c r="C194" s="14"/>
    </row>
    <row r="195" spans="1:3" x14ac:dyDescent="0.25">
      <c r="A195" s="14"/>
      <c r="B195" s="14"/>
      <c r="C195" s="14"/>
    </row>
    <row r="196" spans="1:3" x14ac:dyDescent="0.25">
      <c r="A196" s="14"/>
      <c r="B196" s="14"/>
      <c r="C196" s="14"/>
    </row>
    <row r="197" spans="1:3" x14ac:dyDescent="0.25">
      <c r="A197" s="14"/>
      <c r="B197" s="14"/>
      <c r="C197" s="14"/>
    </row>
    <row r="198" spans="1:3" x14ac:dyDescent="0.25">
      <c r="A198" s="14"/>
      <c r="B198" s="14"/>
      <c r="C198" s="14"/>
    </row>
    <row r="199" spans="1:3" x14ac:dyDescent="0.25">
      <c r="A199" s="14"/>
      <c r="B199" s="14"/>
      <c r="C199" s="14"/>
    </row>
    <row r="200" spans="1:3" x14ac:dyDescent="0.25">
      <c r="A200" s="14"/>
      <c r="B200" s="14"/>
      <c r="C200" s="14"/>
    </row>
    <row r="201" spans="1:3" x14ac:dyDescent="0.25">
      <c r="A201" s="14"/>
      <c r="B201" s="14"/>
      <c r="C201" s="14"/>
    </row>
    <row r="202" spans="1:3" x14ac:dyDescent="0.25">
      <c r="A202" s="14"/>
      <c r="B202" s="14"/>
      <c r="C202" s="14"/>
    </row>
    <row r="203" spans="1:3" x14ac:dyDescent="0.25">
      <c r="A203" s="14"/>
      <c r="B203" s="14"/>
      <c r="C203" s="14"/>
    </row>
    <row r="204" spans="1:3" x14ac:dyDescent="0.25">
      <c r="A204" s="14"/>
      <c r="B204" s="14"/>
      <c r="C204" s="14"/>
    </row>
    <row r="205" spans="1:3" x14ac:dyDescent="0.25">
      <c r="A205" s="14"/>
      <c r="B205" s="14"/>
      <c r="C205" s="14"/>
    </row>
    <row r="206" spans="1:3" x14ac:dyDescent="0.25">
      <c r="A206" s="14"/>
      <c r="B206" s="14"/>
      <c r="C206" s="14"/>
    </row>
    <row r="207" spans="1:3" x14ac:dyDescent="0.25">
      <c r="A207" s="14"/>
      <c r="B207" s="14"/>
      <c r="C207" s="14"/>
    </row>
    <row r="208" spans="1:3" x14ac:dyDescent="0.25">
      <c r="A208" s="14"/>
      <c r="B208" s="14"/>
      <c r="C208" s="14"/>
    </row>
    <row r="209" spans="1:3" x14ac:dyDescent="0.25">
      <c r="A209" s="14"/>
      <c r="B209" s="14"/>
      <c r="C209" s="14"/>
    </row>
    <row r="210" spans="1:3" x14ac:dyDescent="0.25">
      <c r="A210" s="14"/>
      <c r="B210" s="14"/>
      <c r="C210" s="14"/>
    </row>
    <row r="211" spans="1:3" x14ac:dyDescent="0.25">
      <c r="A211" s="14"/>
      <c r="B211" s="14"/>
      <c r="C211" s="14"/>
    </row>
    <row r="212" spans="1:3" x14ac:dyDescent="0.25">
      <c r="A212" s="14"/>
      <c r="B212" s="14"/>
      <c r="C212" s="14"/>
    </row>
    <row r="213" spans="1:3" x14ac:dyDescent="0.25">
      <c r="A213" s="14"/>
      <c r="B213" s="14"/>
      <c r="C213" s="14"/>
    </row>
    <row r="214" spans="1:3" x14ac:dyDescent="0.25">
      <c r="A214" s="14"/>
      <c r="B214" s="14"/>
      <c r="C214" s="14"/>
    </row>
    <row r="215" spans="1:3" x14ac:dyDescent="0.25">
      <c r="A215" s="14"/>
      <c r="B215" s="14"/>
      <c r="C215" s="14"/>
    </row>
    <row r="216" spans="1:3" x14ac:dyDescent="0.25">
      <c r="A216" s="14"/>
      <c r="B216" s="14"/>
      <c r="C216" s="14"/>
    </row>
    <row r="217" spans="1:3" x14ac:dyDescent="0.25">
      <c r="A217" s="14"/>
      <c r="B217" s="14"/>
      <c r="C217" s="14"/>
    </row>
    <row r="218" spans="1:3" x14ac:dyDescent="0.25">
      <c r="A218" s="14"/>
      <c r="B218" s="14"/>
      <c r="C218" s="14"/>
    </row>
    <row r="219" spans="1:3" x14ac:dyDescent="0.25">
      <c r="A219" s="14"/>
      <c r="B219" s="14"/>
      <c r="C219" s="14"/>
    </row>
    <row r="220" spans="1:3" x14ac:dyDescent="0.25">
      <c r="A220" s="14"/>
      <c r="B220" s="14"/>
      <c r="C220" s="14"/>
    </row>
    <row r="221" spans="1:3" x14ac:dyDescent="0.25">
      <c r="A221" s="14"/>
      <c r="B221" s="14"/>
      <c r="C221" s="14"/>
    </row>
    <row r="222" spans="1:3" x14ac:dyDescent="0.25">
      <c r="A222" s="14"/>
      <c r="B222" s="14"/>
      <c r="C222" s="14"/>
    </row>
    <row r="223" spans="1:3" x14ac:dyDescent="0.25">
      <c r="A223" s="14"/>
      <c r="B223" s="14"/>
      <c r="C223" s="14"/>
    </row>
    <row r="224" spans="1:3" x14ac:dyDescent="0.25">
      <c r="A224" s="14"/>
      <c r="B224" s="14"/>
      <c r="C224" s="14"/>
    </row>
    <row r="225" spans="1:3" x14ac:dyDescent="0.25">
      <c r="A225" s="14"/>
      <c r="B225" s="14"/>
      <c r="C225" s="14"/>
    </row>
    <row r="226" spans="1:3" x14ac:dyDescent="0.25">
      <c r="A226" s="14"/>
      <c r="B226" s="14"/>
      <c r="C226" s="14"/>
    </row>
    <row r="227" spans="1:3" x14ac:dyDescent="0.25">
      <c r="A227" s="14"/>
      <c r="B227" s="14"/>
      <c r="C227" s="14"/>
    </row>
    <row r="228" spans="1:3" x14ac:dyDescent="0.25">
      <c r="A228" s="14"/>
      <c r="B228" s="14"/>
      <c r="C228" s="14"/>
    </row>
    <row r="229" spans="1:3" x14ac:dyDescent="0.25">
      <c r="A229" s="14"/>
      <c r="B229" s="14"/>
      <c r="C229" s="14"/>
    </row>
    <row r="230" spans="1:3" x14ac:dyDescent="0.25">
      <c r="A230" s="14"/>
      <c r="B230" s="14"/>
      <c r="C230" s="14"/>
    </row>
    <row r="231" spans="1:3" x14ac:dyDescent="0.25">
      <c r="A231" s="14"/>
      <c r="B231" s="14"/>
      <c r="C231" s="14"/>
    </row>
    <row r="232" spans="1:3" x14ac:dyDescent="0.25">
      <c r="A232" s="14"/>
      <c r="B232" s="14"/>
      <c r="C232" s="14"/>
    </row>
    <row r="233" spans="1:3" x14ac:dyDescent="0.25">
      <c r="A233" s="14"/>
      <c r="B233" s="14"/>
      <c r="C233" s="14"/>
    </row>
    <row r="234" spans="1:3" x14ac:dyDescent="0.25">
      <c r="A234" s="14"/>
      <c r="B234" s="14"/>
      <c r="C234" s="14"/>
    </row>
    <row r="235" spans="1:3" x14ac:dyDescent="0.25">
      <c r="A235" s="14"/>
      <c r="B235" s="14"/>
      <c r="C235" s="14"/>
    </row>
    <row r="236" spans="1:3" x14ac:dyDescent="0.25">
      <c r="A236" s="14"/>
      <c r="B236" s="14"/>
      <c r="C236" s="14"/>
    </row>
    <row r="237" spans="1:3" x14ac:dyDescent="0.25">
      <c r="A237" s="14"/>
      <c r="B237" s="14"/>
      <c r="C237" s="14"/>
    </row>
    <row r="238" spans="1:3" x14ac:dyDescent="0.25">
      <c r="A238" s="14"/>
      <c r="B238" s="14"/>
      <c r="C238" s="14"/>
    </row>
    <row r="239" spans="1:3" x14ac:dyDescent="0.25">
      <c r="A239" s="14"/>
      <c r="B239" s="14"/>
      <c r="C239" s="14"/>
    </row>
    <row r="240" spans="1:3" x14ac:dyDescent="0.25">
      <c r="A240" s="14"/>
      <c r="B240" s="14"/>
      <c r="C240" s="14"/>
    </row>
    <row r="241" spans="1:3" x14ac:dyDescent="0.25">
      <c r="A241" s="14"/>
      <c r="B241" s="14"/>
      <c r="C241" s="14"/>
    </row>
    <row r="242" spans="1:3" x14ac:dyDescent="0.25">
      <c r="A242" s="14"/>
      <c r="B242" s="14"/>
      <c r="C242" s="14"/>
    </row>
    <row r="243" spans="1:3" x14ac:dyDescent="0.25">
      <c r="A243" s="14"/>
      <c r="B243" s="14"/>
      <c r="C243" s="14"/>
    </row>
    <row r="244" spans="1:3" x14ac:dyDescent="0.25">
      <c r="A244" s="14"/>
      <c r="B244" s="14"/>
      <c r="C244" s="14"/>
    </row>
    <row r="245" spans="1:3" x14ac:dyDescent="0.25">
      <c r="A245" s="14"/>
      <c r="B245" s="14"/>
      <c r="C245" s="14"/>
    </row>
    <row r="246" spans="1:3" x14ac:dyDescent="0.25">
      <c r="A246" s="14"/>
      <c r="B246" s="14"/>
      <c r="C246" s="14"/>
    </row>
    <row r="247" spans="1:3" x14ac:dyDescent="0.25">
      <c r="A247" s="14"/>
      <c r="B247" s="14"/>
      <c r="C247" s="14"/>
    </row>
    <row r="248" spans="1:3" x14ac:dyDescent="0.25">
      <c r="A248" s="14"/>
      <c r="B248" s="14"/>
      <c r="C248" s="14"/>
    </row>
    <row r="249" spans="1:3" x14ac:dyDescent="0.25">
      <c r="A249" s="14"/>
      <c r="B249" s="14"/>
      <c r="C249" s="14"/>
    </row>
    <row r="250" spans="1:3" x14ac:dyDescent="0.25">
      <c r="A250" s="14"/>
      <c r="B250" s="14"/>
      <c r="C250" s="14"/>
    </row>
    <row r="251" spans="1:3" x14ac:dyDescent="0.25">
      <c r="A251" s="14"/>
      <c r="B251" s="14"/>
      <c r="C251" s="14"/>
    </row>
    <row r="252" spans="1:3" x14ac:dyDescent="0.25">
      <c r="A252" s="14"/>
      <c r="B252" s="14"/>
      <c r="C252" s="14"/>
    </row>
    <row r="253" spans="1:3" x14ac:dyDescent="0.25">
      <c r="A253" s="14"/>
      <c r="B253" s="14"/>
      <c r="C253" s="14"/>
    </row>
    <row r="254" spans="1:3" x14ac:dyDescent="0.25">
      <c r="A254" s="14"/>
      <c r="B254" s="14"/>
      <c r="C254" s="14"/>
    </row>
    <row r="255" spans="1:3" x14ac:dyDescent="0.25">
      <c r="A255" s="14"/>
      <c r="B255" s="14"/>
      <c r="C255" s="14"/>
    </row>
    <row r="256" spans="1:3" x14ac:dyDescent="0.25">
      <c r="A256" s="14"/>
      <c r="B256" s="14"/>
      <c r="C256" s="14"/>
    </row>
    <row r="257" spans="1:3" x14ac:dyDescent="0.25">
      <c r="A257" s="14"/>
      <c r="B257" s="14"/>
      <c r="C257" s="14"/>
    </row>
    <row r="258" spans="1:3" x14ac:dyDescent="0.25">
      <c r="A258" s="14"/>
      <c r="B258" s="14"/>
      <c r="C258" s="14"/>
    </row>
    <row r="259" spans="1:3" x14ac:dyDescent="0.25">
      <c r="A259" s="14"/>
      <c r="B259" s="14"/>
      <c r="C259" s="14"/>
    </row>
    <row r="260" spans="1:3" x14ac:dyDescent="0.25">
      <c r="A260" s="14"/>
      <c r="B260" s="14"/>
      <c r="C260" s="14"/>
    </row>
    <row r="261" spans="1:3" x14ac:dyDescent="0.25">
      <c r="A261" s="14"/>
      <c r="B261" s="14"/>
      <c r="C261" s="14"/>
    </row>
    <row r="262" spans="1:3" x14ac:dyDescent="0.25">
      <c r="A262" s="14"/>
      <c r="B262" s="14"/>
      <c r="C262" s="14"/>
    </row>
    <row r="263" spans="1:3" x14ac:dyDescent="0.25">
      <c r="A263" s="14"/>
      <c r="B263" s="14"/>
      <c r="C263" s="14"/>
    </row>
    <row r="264" spans="1:3" x14ac:dyDescent="0.25">
      <c r="C264" s="14"/>
    </row>
    <row r="265" spans="1:3" x14ac:dyDescent="0.25">
      <c r="C265" s="14"/>
    </row>
    <row r="266" spans="1:3" x14ac:dyDescent="0.25">
      <c r="C266" s="14"/>
    </row>
    <row r="267" spans="1:3" x14ac:dyDescent="0.25">
      <c r="C267" s="14"/>
    </row>
    <row r="268" spans="1:3" x14ac:dyDescent="0.25">
      <c r="C268" s="14"/>
    </row>
    <row r="269" spans="1:3" x14ac:dyDescent="0.25">
      <c r="C269" s="14"/>
    </row>
  </sheetData>
  <sheetProtection password="DC9F" sheet="1" objects="1" scenarios="1"/>
  <mergeCells count="19">
    <mergeCell ref="I15:I16"/>
    <mergeCell ref="A4:I4"/>
    <mergeCell ref="A5:I5"/>
    <mergeCell ref="E7:I9"/>
    <mergeCell ref="D10:I10"/>
    <mergeCell ref="E11:I11"/>
    <mergeCell ref="E12:I12"/>
    <mergeCell ref="A10:C10"/>
    <mergeCell ref="A11:B11"/>
    <mergeCell ref="A12:B12"/>
    <mergeCell ref="E13:I13"/>
    <mergeCell ref="A15:B16"/>
    <mergeCell ref="D15:D16"/>
    <mergeCell ref="A14:C14"/>
    <mergeCell ref="A13:B13"/>
    <mergeCell ref="D14:I14"/>
    <mergeCell ref="A1:D1"/>
    <mergeCell ref="A7:B9"/>
    <mergeCell ref="D7:D8"/>
  </mergeCells>
  <dataValidations count="1">
    <dataValidation type="list" allowBlank="1" showInputMessage="1" showErrorMessage="1" sqref="G16">
      <formula1>"1,2"</formula1>
    </dataValidation>
  </dataValidations>
  <hyperlinks>
    <hyperlink ref="E2" location="Início!A1" display="Início"/>
    <hyperlink ref="G2" location="'4.1 - Recursos humanos'!A1" display="Anterior"/>
  </hyperlinks>
  <printOptions horizontalCentered="1"/>
  <pageMargins left="0.17" right="0.17" top="0.35433070866141736"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pageSetUpPr fitToPage="1"/>
  </sheetPr>
  <dimension ref="A1:D146"/>
  <sheetViews>
    <sheetView showGridLines="0" workbookViewId="0">
      <pane ySplit="1" topLeftCell="A2" activePane="bottomLeft" state="frozen"/>
      <selection pane="bottomLeft" activeCell="A140" sqref="A140"/>
    </sheetView>
  </sheetViews>
  <sheetFormatPr defaultColWidth="9.140625" defaultRowHeight="13.5" customHeight="1" x14ac:dyDescent="0.2"/>
  <cols>
    <col min="1" max="2" width="9.140625" style="55"/>
    <col min="3" max="3" width="48.85546875" style="55" customWidth="1"/>
    <col min="4" max="16384" width="9.140625" style="55"/>
  </cols>
  <sheetData>
    <row r="1" spans="1:4" ht="13.5" hidden="1" customHeight="1" x14ac:dyDescent="0.2">
      <c r="A1" s="54" t="s">
        <v>152</v>
      </c>
      <c r="B1" s="54" t="s">
        <v>153</v>
      </c>
      <c r="C1" s="54" t="s">
        <v>26</v>
      </c>
      <c r="D1" s="54" t="s">
        <v>174</v>
      </c>
    </row>
    <row r="2" spans="1:4" s="57" customFormat="1" ht="13.5" hidden="1" customHeight="1" x14ac:dyDescent="0.2">
      <c r="A2" s="56">
        <v>1</v>
      </c>
      <c r="B2" s="56"/>
      <c r="C2" s="56"/>
    </row>
    <row r="3" spans="1:4" s="57" customFormat="1" ht="13.5" hidden="1" customHeight="1" x14ac:dyDescent="0.2">
      <c r="A3" s="58">
        <v>2</v>
      </c>
      <c r="B3" s="58">
        <v>1014390</v>
      </c>
      <c r="C3" s="59" t="s">
        <v>73</v>
      </c>
    </row>
    <row r="4" spans="1:4" s="57" customFormat="1" ht="13.5" hidden="1" customHeight="1" x14ac:dyDescent="0.2">
      <c r="A4" s="58">
        <v>3</v>
      </c>
      <c r="B4" s="58">
        <v>1504723</v>
      </c>
      <c r="C4" s="59" t="s">
        <v>104</v>
      </c>
    </row>
    <row r="5" spans="1:4" s="57" customFormat="1" ht="13.5" hidden="1" customHeight="1" x14ac:dyDescent="0.2">
      <c r="A5" s="58">
        <v>4</v>
      </c>
      <c r="B5" s="58">
        <v>1508166</v>
      </c>
      <c r="C5" s="59" t="s">
        <v>169</v>
      </c>
    </row>
    <row r="6" spans="1:4" s="57" customFormat="1" ht="13.5" hidden="1" customHeight="1" x14ac:dyDescent="0.2">
      <c r="A6" s="58">
        <v>5</v>
      </c>
      <c r="B6" s="58">
        <v>1110579</v>
      </c>
      <c r="C6" s="59" t="s">
        <v>68</v>
      </c>
    </row>
    <row r="7" spans="1:4" s="57" customFormat="1" ht="13.5" hidden="1" customHeight="1" x14ac:dyDescent="0.2">
      <c r="A7" s="58">
        <v>6</v>
      </c>
      <c r="B7" s="58">
        <v>205196</v>
      </c>
      <c r="C7" s="59" t="s">
        <v>56</v>
      </c>
    </row>
    <row r="8" spans="1:4" s="57" customFormat="1" ht="13.5" hidden="1" customHeight="1" x14ac:dyDescent="0.2">
      <c r="A8" s="58">
        <v>7</v>
      </c>
      <c r="B8" s="58">
        <v>213372</v>
      </c>
      <c r="C8" s="59" t="s">
        <v>154</v>
      </c>
    </row>
    <row r="9" spans="1:4" s="57" customFormat="1" ht="13.5" hidden="1" customHeight="1" x14ac:dyDescent="0.2">
      <c r="A9" s="58">
        <v>8</v>
      </c>
      <c r="B9" s="58">
        <v>708504</v>
      </c>
      <c r="C9" s="59" t="s">
        <v>51</v>
      </c>
    </row>
    <row r="10" spans="1:4" s="57" customFormat="1" ht="13.5" hidden="1" customHeight="1" x14ac:dyDescent="0.2">
      <c r="A10" s="58">
        <v>9</v>
      </c>
      <c r="B10" s="58">
        <v>1201458</v>
      </c>
      <c r="C10" s="59" t="s">
        <v>46</v>
      </c>
    </row>
    <row r="11" spans="1:4" s="57" customFormat="1" ht="13.5" hidden="1" customHeight="1" x14ac:dyDescent="0.2">
      <c r="A11" s="58">
        <v>10</v>
      </c>
      <c r="B11" s="58">
        <v>1203036</v>
      </c>
      <c r="C11" s="59" t="s">
        <v>47</v>
      </c>
    </row>
    <row r="12" spans="1:4" s="57" customFormat="1" ht="13.5" hidden="1" customHeight="1" x14ac:dyDescent="0.2">
      <c r="A12" s="58">
        <v>11</v>
      </c>
      <c r="B12" s="58">
        <v>1207010</v>
      </c>
      <c r="C12" s="59" t="s">
        <v>165</v>
      </c>
    </row>
    <row r="13" spans="1:4" s="57" customFormat="1" ht="13.5" hidden="1" customHeight="1" x14ac:dyDescent="0.2">
      <c r="A13" s="58">
        <v>12</v>
      </c>
      <c r="B13" s="58">
        <v>1211428</v>
      </c>
      <c r="C13" s="59" t="s">
        <v>49</v>
      </c>
    </row>
    <row r="14" spans="1:4" s="57" customFormat="1" ht="13.5" hidden="1" customHeight="1" x14ac:dyDescent="0.2">
      <c r="A14" s="58">
        <v>13</v>
      </c>
      <c r="B14" s="58">
        <v>1214630</v>
      </c>
      <c r="C14" s="59" t="s">
        <v>58</v>
      </c>
    </row>
    <row r="15" spans="1:4" s="57" customFormat="1" ht="13.5" hidden="1" customHeight="1" x14ac:dyDescent="0.2">
      <c r="A15" s="58">
        <v>14</v>
      </c>
      <c r="B15" s="58">
        <v>1501443</v>
      </c>
      <c r="C15" s="59" t="s">
        <v>53</v>
      </c>
    </row>
    <row r="16" spans="1:4" s="57" customFormat="1" ht="13.5" hidden="1" customHeight="1" x14ac:dyDescent="0.2">
      <c r="A16" s="58">
        <v>15</v>
      </c>
      <c r="B16" s="58">
        <v>201450</v>
      </c>
      <c r="C16" s="59" t="s">
        <v>45</v>
      </c>
    </row>
    <row r="17" spans="1:3" s="57" customFormat="1" ht="13.5" hidden="1" customHeight="1" x14ac:dyDescent="0.2">
      <c r="A17" s="58">
        <v>16</v>
      </c>
      <c r="B17" s="58">
        <v>712292</v>
      </c>
      <c r="C17" s="59" t="s">
        <v>54</v>
      </c>
    </row>
    <row r="18" spans="1:3" s="57" customFormat="1" ht="13.5" hidden="1" customHeight="1" x14ac:dyDescent="0.2">
      <c r="A18" s="58">
        <v>17</v>
      </c>
      <c r="B18" s="58">
        <v>210443</v>
      </c>
      <c r="C18" s="59" t="s">
        <v>50</v>
      </c>
    </row>
    <row r="19" spans="1:3" s="57" customFormat="1" ht="13.5" hidden="1" customHeight="1" x14ac:dyDescent="0.2">
      <c r="A19" s="58">
        <v>18</v>
      </c>
      <c r="B19" s="58">
        <v>714317</v>
      </c>
      <c r="C19" s="59" t="s">
        <v>55</v>
      </c>
    </row>
    <row r="20" spans="1:3" s="57" customFormat="1" ht="13.5" hidden="1" customHeight="1" x14ac:dyDescent="0.2">
      <c r="A20" s="58">
        <v>19</v>
      </c>
      <c r="B20" s="58">
        <v>705306</v>
      </c>
      <c r="C20" s="59" t="s">
        <v>157</v>
      </c>
    </row>
    <row r="21" spans="1:3" s="57" customFormat="1" ht="13.5" hidden="1" customHeight="1" x14ac:dyDescent="0.2">
      <c r="A21" s="58">
        <v>20</v>
      </c>
      <c r="B21" s="58">
        <v>704719</v>
      </c>
      <c r="C21" s="59" t="s">
        <v>48</v>
      </c>
    </row>
    <row r="22" spans="1:3" s="57" customFormat="1" ht="13.5" hidden="1" customHeight="1" x14ac:dyDescent="0.2">
      <c r="A22" s="58">
        <v>21</v>
      </c>
      <c r="B22" s="58">
        <v>1513632</v>
      </c>
      <c r="C22" s="59" t="s">
        <v>52</v>
      </c>
    </row>
    <row r="23" spans="1:3" s="57" customFormat="1" ht="13.5" hidden="1" customHeight="1" x14ac:dyDescent="0.2">
      <c r="A23" s="58">
        <v>22</v>
      </c>
      <c r="B23" s="58">
        <v>1213791</v>
      </c>
      <c r="C23" s="59" t="s">
        <v>57</v>
      </c>
    </row>
    <row r="24" spans="1:3" s="57" customFormat="1" ht="13.5" hidden="1" customHeight="1" x14ac:dyDescent="0.2">
      <c r="A24" s="58">
        <v>23</v>
      </c>
      <c r="B24" s="58">
        <v>806296</v>
      </c>
      <c r="C24" s="59" t="s">
        <v>37</v>
      </c>
    </row>
    <row r="25" spans="1:3" s="57" customFormat="1" ht="13.5" hidden="1" customHeight="1" x14ac:dyDescent="0.2">
      <c r="A25" s="58">
        <v>24</v>
      </c>
      <c r="B25" s="58">
        <v>808306</v>
      </c>
      <c r="C25" s="59" t="s">
        <v>35</v>
      </c>
    </row>
    <row r="26" spans="1:3" s="57" customFormat="1" ht="13.5" hidden="1" customHeight="1" x14ac:dyDescent="0.2">
      <c r="A26" s="58">
        <v>25</v>
      </c>
      <c r="B26" s="58">
        <v>810464</v>
      </c>
      <c r="C26" s="59" t="s">
        <v>44</v>
      </c>
    </row>
    <row r="27" spans="1:3" s="57" customFormat="1" ht="13.5" hidden="1" customHeight="1" x14ac:dyDescent="0.2">
      <c r="A27" s="58">
        <v>26</v>
      </c>
      <c r="B27" s="58">
        <v>810114</v>
      </c>
      <c r="C27" s="59" t="s">
        <v>36</v>
      </c>
    </row>
    <row r="28" spans="1:3" s="57" customFormat="1" ht="13.5" hidden="1" customHeight="1" x14ac:dyDescent="0.2">
      <c r="A28" s="58">
        <v>27</v>
      </c>
      <c r="B28" s="58">
        <v>808509</v>
      </c>
      <c r="C28" s="59" t="s">
        <v>40</v>
      </c>
    </row>
    <row r="29" spans="1:3" s="57" customFormat="1" ht="13.5" hidden="1" customHeight="1" x14ac:dyDescent="0.2">
      <c r="A29" s="58">
        <v>28</v>
      </c>
      <c r="B29" s="58">
        <v>807981</v>
      </c>
      <c r="C29" s="59" t="s">
        <v>42</v>
      </c>
    </row>
    <row r="30" spans="1:3" s="57" customFormat="1" ht="13.5" hidden="1" customHeight="1" x14ac:dyDescent="0.2">
      <c r="A30" s="58">
        <v>29</v>
      </c>
      <c r="B30" s="58">
        <v>808923</v>
      </c>
      <c r="C30" s="59" t="s">
        <v>43</v>
      </c>
    </row>
    <row r="31" spans="1:3" s="57" customFormat="1" ht="13.5" hidden="1" customHeight="1" x14ac:dyDescent="0.2">
      <c r="A31" s="58">
        <v>30</v>
      </c>
      <c r="B31" s="58">
        <v>810452</v>
      </c>
      <c r="C31" s="59" t="s">
        <v>38</v>
      </c>
    </row>
    <row r="32" spans="1:3" s="57" customFormat="1" ht="13.5" hidden="1" customHeight="1" x14ac:dyDescent="0.2">
      <c r="A32" s="58">
        <v>31</v>
      </c>
      <c r="B32" s="58">
        <v>811550</v>
      </c>
      <c r="C32" s="59" t="s">
        <v>41</v>
      </c>
    </row>
    <row r="33" spans="1:3" s="57" customFormat="1" ht="13.5" hidden="1" customHeight="1" x14ac:dyDescent="0.2">
      <c r="A33" s="58">
        <v>32</v>
      </c>
      <c r="B33" s="58">
        <v>816159</v>
      </c>
      <c r="C33" s="59" t="s">
        <v>34</v>
      </c>
    </row>
    <row r="34" spans="1:3" s="57" customFormat="1" ht="13.5" hidden="1" customHeight="1" x14ac:dyDescent="0.2">
      <c r="A34" s="58">
        <v>33</v>
      </c>
      <c r="B34" s="58">
        <v>810178</v>
      </c>
      <c r="C34" s="59" t="s">
        <v>39</v>
      </c>
    </row>
    <row r="35" spans="1:3" s="57" customFormat="1" ht="13.5" hidden="1" customHeight="1" x14ac:dyDescent="0.2">
      <c r="A35" s="58">
        <v>34</v>
      </c>
      <c r="B35" s="58">
        <v>1302882</v>
      </c>
      <c r="C35" s="59" t="s">
        <v>130</v>
      </c>
    </row>
    <row r="36" spans="1:3" s="57" customFormat="1" ht="13.5" hidden="1" customHeight="1" x14ac:dyDescent="0.2">
      <c r="A36" s="58">
        <v>35</v>
      </c>
      <c r="B36" s="58">
        <v>308169</v>
      </c>
      <c r="C36" s="59" t="s">
        <v>148</v>
      </c>
    </row>
    <row r="37" spans="1:3" s="57" customFormat="1" ht="13.5" hidden="1" customHeight="1" x14ac:dyDescent="0.2">
      <c r="A37" s="58">
        <v>36</v>
      </c>
      <c r="B37" s="58">
        <v>1312553</v>
      </c>
      <c r="C37" s="59" t="s">
        <v>137</v>
      </c>
    </row>
    <row r="38" spans="1:3" s="57" customFormat="1" ht="13.5" hidden="1" customHeight="1" x14ac:dyDescent="0.2">
      <c r="A38" s="58">
        <v>37</v>
      </c>
      <c r="B38" s="58">
        <v>308010</v>
      </c>
      <c r="C38" s="59" t="s">
        <v>139</v>
      </c>
    </row>
    <row r="39" spans="1:3" s="57" customFormat="1" ht="13.5" hidden="1" customHeight="1" x14ac:dyDescent="0.2">
      <c r="A39" s="58">
        <v>38</v>
      </c>
      <c r="B39" s="58">
        <v>312179</v>
      </c>
      <c r="C39" s="59" t="s">
        <v>124</v>
      </c>
    </row>
    <row r="40" spans="1:3" s="57" customFormat="1" ht="13.5" hidden="1" customHeight="1" x14ac:dyDescent="0.2">
      <c r="A40" s="58">
        <v>39</v>
      </c>
      <c r="B40" s="58">
        <v>312521</v>
      </c>
      <c r="C40" s="59" t="s">
        <v>111</v>
      </c>
    </row>
    <row r="41" spans="1:3" s="57" customFormat="1" ht="13.5" hidden="1" customHeight="1" x14ac:dyDescent="0.2">
      <c r="A41" s="58">
        <v>40</v>
      </c>
      <c r="B41" s="58">
        <v>303089</v>
      </c>
      <c r="C41" s="59" t="s">
        <v>143</v>
      </c>
    </row>
    <row r="42" spans="1:3" s="57" customFormat="1" ht="13.5" hidden="1" customHeight="1" x14ac:dyDescent="0.2">
      <c r="A42" s="58">
        <v>41</v>
      </c>
      <c r="B42" s="58">
        <v>1307907</v>
      </c>
      <c r="C42" s="59" t="s">
        <v>128</v>
      </c>
    </row>
    <row r="43" spans="1:3" s="57" customFormat="1" ht="13.5" hidden="1" customHeight="1" x14ac:dyDescent="0.2">
      <c r="A43" s="58">
        <v>42</v>
      </c>
      <c r="B43" s="58">
        <v>1308693</v>
      </c>
      <c r="C43" s="59" t="s">
        <v>126</v>
      </c>
    </row>
    <row r="44" spans="1:3" s="57" customFormat="1" ht="13.5" hidden="1" customHeight="1" x14ac:dyDescent="0.2">
      <c r="A44" s="58">
        <v>43</v>
      </c>
      <c r="B44" s="58">
        <v>1310041</v>
      </c>
      <c r="C44" s="59" t="s">
        <v>112</v>
      </c>
    </row>
    <row r="45" spans="1:3" s="57" customFormat="1" ht="13.5" hidden="1" customHeight="1" x14ac:dyDescent="0.2">
      <c r="A45" s="58">
        <v>44</v>
      </c>
      <c r="B45" s="58">
        <v>1307787</v>
      </c>
      <c r="C45" s="59" t="s">
        <v>118</v>
      </c>
    </row>
    <row r="46" spans="1:3" s="57" customFormat="1" ht="13.5" hidden="1" customHeight="1" x14ac:dyDescent="0.2">
      <c r="A46" s="58">
        <v>45</v>
      </c>
      <c r="B46" s="58">
        <v>313126</v>
      </c>
      <c r="C46" s="59" t="s">
        <v>136</v>
      </c>
    </row>
    <row r="47" spans="1:3" s="57" customFormat="1" ht="13.5" hidden="1" customHeight="1" x14ac:dyDescent="0.2">
      <c r="A47" s="58">
        <v>46</v>
      </c>
      <c r="B47" s="58">
        <v>303210</v>
      </c>
      <c r="C47" s="59" t="s">
        <v>138</v>
      </c>
    </row>
    <row r="48" spans="1:3" s="57" customFormat="1" ht="13.5" hidden="1" customHeight="1" x14ac:dyDescent="0.2">
      <c r="A48" s="58">
        <v>47</v>
      </c>
      <c r="B48" s="58">
        <v>408677</v>
      </c>
      <c r="C48" s="59" t="s">
        <v>134</v>
      </c>
    </row>
    <row r="49" spans="1:3" s="57" customFormat="1" ht="13.5" hidden="1" customHeight="1" x14ac:dyDescent="0.2">
      <c r="A49" s="58">
        <v>48</v>
      </c>
      <c r="B49" s="58">
        <v>404745</v>
      </c>
      <c r="C49" s="59" t="s">
        <v>117</v>
      </c>
    </row>
    <row r="50" spans="1:3" s="57" customFormat="1" ht="13.5" hidden="1" customHeight="1" x14ac:dyDescent="0.2">
      <c r="A50" s="58">
        <v>49</v>
      </c>
      <c r="B50" s="58">
        <v>914907</v>
      </c>
      <c r="C50" s="59" t="s">
        <v>147</v>
      </c>
    </row>
    <row r="51" spans="1:3" s="57" customFormat="1" ht="13.5" hidden="1" customHeight="1" x14ac:dyDescent="0.2">
      <c r="A51" s="58">
        <v>50</v>
      </c>
      <c r="B51" s="58">
        <v>113401</v>
      </c>
      <c r="C51" s="59" t="s">
        <v>115</v>
      </c>
    </row>
    <row r="52" spans="1:3" s="57" customFormat="1" ht="13.5" hidden="1" customHeight="1" x14ac:dyDescent="0.2">
      <c r="A52" s="58">
        <v>51</v>
      </c>
      <c r="B52" s="58">
        <v>1309931</v>
      </c>
      <c r="C52" s="59" t="s">
        <v>116</v>
      </c>
    </row>
    <row r="53" spans="1:3" s="57" customFormat="1" ht="13.5" hidden="1" customHeight="1" x14ac:dyDescent="0.2">
      <c r="A53" s="58">
        <v>52</v>
      </c>
      <c r="B53" s="58">
        <v>1303850</v>
      </c>
      <c r="C53" s="59" t="s">
        <v>110</v>
      </c>
    </row>
    <row r="54" spans="1:3" s="57" customFormat="1" ht="13.5" hidden="1" customHeight="1" x14ac:dyDescent="0.2">
      <c r="A54" s="58">
        <v>53</v>
      </c>
      <c r="B54" s="58">
        <v>1310500</v>
      </c>
      <c r="C54" s="59" t="s">
        <v>123</v>
      </c>
    </row>
    <row r="55" spans="1:3" s="57" customFormat="1" ht="13.5" hidden="1" customHeight="1" x14ac:dyDescent="0.2">
      <c r="A55" s="58">
        <v>54</v>
      </c>
      <c r="B55" s="58">
        <v>1804372</v>
      </c>
      <c r="C55" s="59" t="s">
        <v>172</v>
      </c>
    </row>
    <row r="56" spans="1:3" s="57" customFormat="1" ht="13.5" hidden="1" customHeight="1" x14ac:dyDescent="0.2">
      <c r="A56" s="58">
        <v>55</v>
      </c>
      <c r="B56" s="58">
        <v>1804553</v>
      </c>
      <c r="C56" s="59" t="s">
        <v>129</v>
      </c>
    </row>
    <row r="57" spans="1:3" s="57" customFormat="1" ht="13.5" hidden="1" customHeight="1" x14ac:dyDescent="0.2">
      <c r="A57" s="58">
        <v>56</v>
      </c>
      <c r="B57" s="58">
        <v>1813701</v>
      </c>
      <c r="C57" s="59" t="s">
        <v>127</v>
      </c>
    </row>
    <row r="58" spans="1:3" s="57" customFormat="1" ht="13.5" hidden="1" customHeight="1" x14ac:dyDescent="0.2">
      <c r="A58" s="58">
        <v>57</v>
      </c>
      <c r="B58" s="58">
        <v>1820735</v>
      </c>
      <c r="C58" s="59" t="s">
        <v>173</v>
      </c>
    </row>
    <row r="59" spans="1:3" s="57" customFormat="1" ht="13.5" hidden="1" customHeight="1" x14ac:dyDescent="0.2">
      <c r="A59" s="58">
        <v>58</v>
      </c>
      <c r="B59" s="58">
        <v>1304322</v>
      </c>
      <c r="C59" s="59" t="s">
        <v>166</v>
      </c>
    </row>
    <row r="60" spans="1:3" s="57" customFormat="1" ht="13.5" hidden="1" customHeight="1" x14ac:dyDescent="0.2">
      <c r="A60" s="58">
        <v>59</v>
      </c>
      <c r="B60" s="58">
        <v>1304806</v>
      </c>
      <c r="C60" s="59" t="s">
        <v>131</v>
      </c>
    </row>
    <row r="61" spans="1:3" s="57" customFormat="1" ht="13.5" hidden="1" customHeight="1" x14ac:dyDescent="0.2">
      <c r="A61" s="58">
        <v>60</v>
      </c>
      <c r="B61" s="58">
        <v>1304945</v>
      </c>
      <c r="C61" s="59" t="s">
        <v>146</v>
      </c>
    </row>
    <row r="62" spans="1:3" s="57" customFormat="1" ht="13.5" hidden="1" customHeight="1" x14ac:dyDescent="0.2">
      <c r="A62" s="58">
        <v>61</v>
      </c>
      <c r="B62" s="58">
        <v>1306753</v>
      </c>
      <c r="C62" s="59" t="s">
        <v>125</v>
      </c>
    </row>
    <row r="63" spans="1:3" s="57" customFormat="1" ht="13.5" hidden="1" customHeight="1" x14ac:dyDescent="0.2">
      <c r="A63" s="58">
        <v>62</v>
      </c>
      <c r="B63" s="58">
        <v>1308930</v>
      </c>
      <c r="C63" s="59" t="s">
        <v>119</v>
      </c>
    </row>
    <row r="64" spans="1:3" s="57" customFormat="1" ht="13.5" hidden="1" customHeight="1" x14ac:dyDescent="0.2">
      <c r="A64" s="58">
        <v>63</v>
      </c>
      <c r="B64" s="58">
        <v>1308100</v>
      </c>
      <c r="C64" s="59" t="s">
        <v>167</v>
      </c>
    </row>
    <row r="65" spans="1:3" s="57" customFormat="1" ht="13.5" hidden="1" customHeight="1" x14ac:dyDescent="0.2">
      <c r="A65" s="58">
        <v>64</v>
      </c>
      <c r="B65" s="58">
        <v>1312346</v>
      </c>
      <c r="C65" s="59" t="s">
        <v>133</v>
      </c>
    </row>
    <row r="66" spans="1:3" s="57" customFormat="1" ht="13.5" hidden="1" customHeight="1" x14ac:dyDescent="0.2">
      <c r="A66" s="58">
        <v>65</v>
      </c>
      <c r="B66" s="58">
        <v>1312811</v>
      </c>
      <c r="C66" s="59" t="s">
        <v>144</v>
      </c>
    </row>
    <row r="67" spans="1:3" s="57" customFormat="1" ht="13.5" hidden="1" customHeight="1" x14ac:dyDescent="0.2">
      <c r="A67" s="58">
        <v>66</v>
      </c>
      <c r="B67" s="58">
        <v>1312010</v>
      </c>
      <c r="C67" s="59" t="s">
        <v>142</v>
      </c>
    </row>
    <row r="68" spans="1:3" s="57" customFormat="1" ht="13.5" hidden="1" customHeight="1" x14ac:dyDescent="0.2">
      <c r="A68" s="58">
        <v>67</v>
      </c>
      <c r="B68" s="58">
        <v>1312289</v>
      </c>
      <c r="C68" s="59" t="s">
        <v>141</v>
      </c>
    </row>
    <row r="69" spans="1:3" s="57" customFormat="1" ht="13.5" hidden="1" customHeight="1" x14ac:dyDescent="0.2">
      <c r="A69" s="58">
        <v>68</v>
      </c>
      <c r="B69" s="58">
        <v>1312225</v>
      </c>
      <c r="C69" s="59" t="s">
        <v>109</v>
      </c>
    </row>
    <row r="70" spans="1:3" s="57" customFormat="1" ht="13.5" hidden="1" customHeight="1" x14ac:dyDescent="0.2">
      <c r="A70" s="58">
        <v>69</v>
      </c>
      <c r="B70" s="58">
        <v>1317564</v>
      </c>
      <c r="C70" s="59" t="s">
        <v>132</v>
      </c>
    </row>
    <row r="71" spans="1:3" s="57" customFormat="1" ht="13.5" hidden="1" customHeight="1" x14ac:dyDescent="0.2">
      <c r="A71" s="58">
        <v>70</v>
      </c>
      <c r="B71" s="58">
        <v>1317811</v>
      </c>
      <c r="C71" s="59" t="s">
        <v>113</v>
      </c>
    </row>
    <row r="72" spans="1:3" s="57" customFormat="1" ht="13.5" hidden="1" customHeight="1" x14ac:dyDescent="0.2">
      <c r="A72" s="58">
        <v>71</v>
      </c>
      <c r="B72" s="58">
        <v>1311754</v>
      </c>
      <c r="C72" s="59" t="s">
        <v>122</v>
      </c>
    </row>
    <row r="73" spans="1:3" s="57" customFormat="1" ht="13.5" hidden="1" customHeight="1" x14ac:dyDescent="0.2">
      <c r="A73" s="58">
        <v>72</v>
      </c>
      <c r="B73" s="58">
        <v>1311212</v>
      </c>
      <c r="C73" s="59" t="s">
        <v>135</v>
      </c>
    </row>
    <row r="74" spans="1:3" s="57" customFormat="1" ht="13.5" hidden="1" customHeight="1" x14ac:dyDescent="0.2">
      <c r="A74" s="58">
        <v>73</v>
      </c>
      <c r="B74" s="58">
        <v>1609085</v>
      </c>
      <c r="C74" s="59" t="s">
        <v>120</v>
      </c>
    </row>
    <row r="75" spans="1:3" s="57" customFormat="1" ht="13.5" hidden="1" customHeight="1" x14ac:dyDescent="0.2">
      <c r="A75" s="58">
        <v>74</v>
      </c>
      <c r="B75" s="58">
        <v>1704848</v>
      </c>
      <c r="C75" s="59" t="s">
        <v>171</v>
      </c>
    </row>
    <row r="76" spans="1:3" s="57" customFormat="1" ht="13.5" hidden="1" customHeight="1" x14ac:dyDescent="0.2">
      <c r="A76" s="58">
        <v>75</v>
      </c>
      <c r="B76" s="58">
        <v>1707142</v>
      </c>
      <c r="C76" s="59" t="s">
        <v>121</v>
      </c>
    </row>
    <row r="77" spans="1:3" s="57" customFormat="1" ht="13.5" hidden="1" customHeight="1" x14ac:dyDescent="0.2">
      <c r="A77" s="58">
        <v>76</v>
      </c>
      <c r="B77" s="58">
        <v>1708193</v>
      </c>
      <c r="C77" s="59" t="s">
        <v>140</v>
      </c>
    </row>
    <row r="78" spans="1:3" s="57" customFormat="1" ht="13.5" hidden="1" customHeight="1" x14ac:dyDescent="0.2">
      <c r="A78" s="58">
        <v>77</v>
      </c>
      <c r="B78" s="58">
        <v>1714183</v>
      </c>
      <c r="C78" s="59" t="s">
        <v>114</v>
      </c>
    </row>
    <row r="79" spans="1:3" s="57" customFormat="1" ht="13.5" hidden="1" customHeight="1" x14ac:dyDescent="0.2">
      <c r="A79" s="58">
        <v>78</v>
      </c>
      <c r="B79" s="58">
        <v>1312958</v>
      </c>
      <c r="C79" s="59" t="s">
        <v>145</v>
      </c>
    </row>
    <row r="80" spans="1:3" s="57" customFormat="1" ht="13.5" hidden="1" customHeight="1" x14ac:dyDescent="0.2">
      <c r="A80" s="58">
        <v>79</v>
      </c>
      <c r="B80" s="58">
        <v>1312658</v>
      </c>
      <c r="C80" s="59" t="s">
        <v>108</v>
      </c>
    </row>
    <row r="81" spans="1:3" s="57" customFormat="1" ht="13.5" hidden="1" customHeight="1" x14ac:dyDescent="0.2">
      <c r="A81" s="58">
        <v>80</v>
      </c>
      <c r="B81" s="58">
        <v>101607</v>
      </c>
      <c r="C81" s="59" t="s">
        <v>62</v>
      </c>
    </row>
    <row r="82" spans="1:3" s="57" customFormat="1" ht="13.5" hidden="1" customHeight="1" x14ac:dyDescent="0.2">
      <c r="A82" s="58">
        <v>81</v>
      </c>
      <c r="B82" s="58">
        <v>1009142</v>
      </c>
      <c r="C82" s="59" t="s">
        <v>59</v>
      </c>
    </row>
    <row r="83" spans="1:3" s="57" customFormat="1" ht="13.5" hidden="1" customHeight="1" x14ac:dyDescent="0.2">
      <c r="A83" s="58">
        <v>82</v>
      </c>
      <c r="B83" s="58">
        <v>1816332</v>
      </c>
      <c r="C83" s="59" t="s">
        <v>61</v>
      </c>
    </row>
    <row r="84" spans="1:3" s="57" customFormat="1" ht="13.5" hidden="1" customHeight="1" x14ac:dyDescent="0.2">
      <c r="A84" s="58">
        <v>83</v>
      </c>
      <c r="B84" s="58">
        <v>612842</v>
      </c>
      <c r="C84" s="59" t="s">
        <v>156</v>
      </c>
    </row>
    <row r="85" spans="1:3" s="57" customFormat="1" ht="13.5" hidden="1" customHeight="1" x14ac:dyDescent="0.2">
      <c r="A85" s="58">
        <v>84</v>
      </c>
      <c r="B85" s="58">
        <v>108767</v>
      </c>
      <c r="C85" s="59" t="s">
        <v>60</v>
      </c>
    </row>
    <row r="86" spans="1:3" s="57" customFormat="1" ht="13.5" hidden="1" customHeight="1" x14ac:dyDescent="0.2">
      <c r="A86" s="58">
        <v>85</v>
      </c>
      <c r="B86" s="58">
        <v>1823569</v>
      </c>
      <c r="C86" s="59" t="s">
        <v>63</v>
      </c>
    </row>
    <row r="87" spans="1:3" s="57" customFormat="1" ht="13.5" hidden="1" customHeight="1" x14ac:dyDescent="0.2">
      <c r="A87" s="58">
        <v>86</v>
      </c>
      <c r="B87" s="58">
        <v>505437</v>
      </c>
      <c r="C87" s="59" t="s">
        <v>64</v>
      </c>
    </row>
    <row r="88" spans="1:3" s="57" customFormat="1" ht="13.5" hidden="1" customHeight="1" x14ac:dyDescent="0.2">
      <c r="A88" s="58">
        <v>87</v>
      </c>
      <c r="B88" s="58">
        <v>603177</v>
      </c>
      <c r="C88" s="59" t="s">
        <v>65</v>
      </c>
    </row>
    <row r="89" spans="1:3" s="57" customFormat="1" ht="13.5" hidden="1" customHeight="1" x14ac:dyDescent="0.2">
      <c r="A89" s="58">
        <v>88</v>
      </c>
      <c r="B89" s="58">
        <v>1010623</v>
      </c>
      <c r="C89" s="59" t="s">
        <v>158</v>
      </c>
    </row>
    <row r="90" spans="1:3" s="57" customFormat="1" ht="13.5" hidden="1" customHeight="1" x14ac:dyDescent="0.2">
      <c r="A90" s="58">
        <v>89</v>
      </c>
      <c r="B90" s="58">
        <v>502392</v>
      </c>
      <c r="C90" s="59" t="s">
        <v>155</v>
      </c>
    </row>
    <row r="91" spans="1:3" s="57" customFormat="1" ht="13.5" hidden="1" customHeight="1" x14ac:dyDescent="0.2">
      <c r="A91" s="58">
        <v>90</v>
      </c>
      <c r="B91" s="58">
        <v>1503825</v>
      </c>
      <c r="C91" s="59" t="s">
        <v>77</v>
      </c>
    </row>
    <row r="92" spans="1:3" s="57" customFormat="1" ht="13.5" hidden="1" customHeight="1" x14ac:dyDescent="0.2">
      <c r="A92" s="58">
        <v>91</v>
      </c>
      <c r="B92" s="58">
        <v>1503233</v>
      </c>
      <c r="C92" s="59" t="s">
        <v>87</v>
      </c>
    </row>
    <row r="93" spans="1:3" s="57" customFormat="1" ht="13.5" hidden="1" customHeight="1" x14ac:dyDescent="0.2">
      <c r="A93" s="58">
        <v>92</v>
      </c>
      <c r="B93" s="58">
        <v>1111170</v>
      </c>
      <c r="C93" s="59" t="s">
        <v>162</v>
      </c>
    </row>
    <row r="94" spans="1:3" s="57" customFormat="1" ht="13.5" hidden="1" customHeight="1" x14ac:dyDescent="0.2">
      <c r="A94" s="58">
        <v>93</v>
      </c>
      <c r="B94" s="58">
        <v>1409050</v>
      </c>
      <c r="C94" s="59" t="s">
        <v>81</v>
      </c>
    </row>
    <row r="95" spans="1:3" s="57" customFormat="1" ht="13.5" hidden="1" customHeight="1" x14ac:dyDescent="0.2">
      <c r="A95" s="58">
        <v>94</v>
      </c>
      <c r="B95" s="58">
        <v>1115839</v>
      </c>
      <c r="C95" s="59" t="s">
        <v>93</v>
      </c>
    </row>
    <row r="96" spans="1:3" s="57" customFormat="1" ht="13.5" hidden="1" customHeight="1" x14ac:dyDescent="0.2">
      <c r="A96" s="58">
        <v>95</v>
      </c>
      <c r="B96" s="58">
        <v>1114761</v>
      </c>
      <c r="C96" s="59" t="s">
        <v>84</v>
      </c>
    </row>
    <row r="97" spans="1:3" s="57" customFormat="1" ht="13.5" hidden="1" customHeight="1" x14ac:dyDescent="0.2">
      <c r="A97" s="58">
        <v>96</v>
      </c>
      <c r="B97" s="58">
        <v>1510791</v>
      </c>
      <c r="C97" s="59" t="s">
        <v>170</v>
      </c>
    </row>
    <row r="98" spans="1:3" s="57" customFormat="1" ht="13.5" hidden="1" customHeight="1" x14ac:dyDescent="0.2">
      <c r="A98" s="58">
        <v>97</v>
      </c>
      <c r="B98" s="58">
        <v>1510907</v>
      </c>
      <c r="C98" s="59" t="s">
        <v>100</v>
      </c>
    </row>
    <row r="99" spans="1:3" s="57" customFormat="1" ht="13.5" hidden="1" customHeight="1" x14ac:dyDescent="0.2">
      <c r="A99" s="58">
        <v>98</v>
      </c>
      <c r="B99" s="58">
        <v>1506877</v>
      </c>
      <c r="C99" s="59" t="s">
        <v>88</v>
      </c>
    </row>
    <row r="100" spans="1:3" s="57" customFormat="1" ht="13.5" hidden="1" customHeight="1" x14ac:dyDescent="0.2">
      <c r="A100" s="58">
        <v>99</v>
      </c>
      <c r="B100" s="58">
        <v>1503427</v>
      </c>
      <c r="C100" s="59" t="s">
        <v>75</v>
      </c>
    </row>
    <row r="101" spans="1:3" s="57" customFormat="1" ht="13.5" hidden="1" customHeight="1" x14ac:dyDescent="0.2">
      <c r="A101" s="58">
        <v>100</v>
      </c>
      <c r="B101" s="58">
        <v>1512911</v>
      </c>
      <c r="C101" s="59" t="s">
        <v>98</v>
      </c>
    </row>
    <row r="102" spans="1:3" s="57" customFormat="1" ht="13.5" hidden="1" customHeight="1" x14ac:dyDescent="0.2">
      <c r="A102" s="58">
        <v>101</v>
      </c>
      <c r="B102" s="58">
        <v>1107183</v>
      </c>
      <c r="C102" s="59" t="s">
        <v>80</v>
      </c>
    </row>
    <row r="103" spans="1:3" s="57" customFormat="1" ht="13.5" hidden="1" customHeight="1" x14ac:dyDescent="0.2">
      <c r="A103" s="58">
        <v>102</v>
      </c>
      <c r="B103" s="58">
        <v>1106158</v>
      </c>
      <c r="C103" s="59" t="s">
        <v>99</v>
      </c>
    </row>
    <row r="104" spans="1:3" s="57" customFormat="1" ht="13.5" hidden="1" customHeight="1" x14ac:dyDescent="0.2">
      <c r="A104" s="58">
        <v>103</v>
      </c>
      <c r="B104" s="58">
        <v>1106295</v>
      </c>
      <c r="C104" s="59" t="s">
        <v>78</v>
      </c>
    </row>
    <row r="105" spans="1:3" s="57" customFormat="1" ht="13.5" hidden="1" customHeight="1" x14ac:dyDescent="0.2">
      <c r="A105" s="58">
        <v>104</v>
      </c>
      <c r="B105" s="58">
        <v>1106841</v>
      </c>
      <c r="C105" s="59" t="s">
        <v>90</v>
      </c>
    </row>
    <row r="106" spans="1:3" s="57" customFormat="1" ht="13.5" hidden="1" customHeight="1" x14ac:dyDescent="0.2">
      <c r="A106" s="58">
        <v>105</v>
      </c>
      <c r="B106" s="58">
        <v>1115029</v>
      </c>
      <c r="C106" s="59" t="s">
        <v>70</v>
      </c>
    </row>
    <row r="107" spans="1:3" s="57" customFormat="1" ht="13.5" hidden="1" customHeight="1" x14ac:dyDescent="0.2">
      <c r="A107" s="58">
        <v>106</v>
      </c>
      <c r="B107" s="58">
        <v>1115498</v>
      </c>
      <c r="C107" s="59" t="s">
        <v>97</v>
      </c>
    </row>
    <row r="108" spans="1:3" s="57" customFormat="1" ht="13.5" hidden="1" customHeight="1" x14ac:dyDescent="0.2">
      <c r="A108" s="58">
        <v>107</v>
      </c>
      <c r="B108" s="58">
        <v>1106812</v>
      </c>
      <c r="C108" s="59" t="s">
        <v>96</v>
      </c>
    </row>
    <row r="109" spans="1:3" s="57" customFormat="1" ht="13.5" hidden="1" customHeight="1" x14ac:dyDescent="0.2">
      <c r="A109" s="58">
        <v>108</v>
      </c>
      <c r="B109" s="58">
        <v>1106123</v>
      </c>
      <c r="C109" s="59" t="s">
        <v>92</v>
      </c>
    </row>
    <row r="110" spans="1:3" s="57" customFormat="1" ht="13.5" hidden="1" customHeight="1" x14ac:dyDescent="0.2">
      <c r="A110" s="58">
        <v>109</v>
      </c>
      <c r="B110" s="58">
        <v>1106033</v>
      </c>
      <c r="C110" s="59" t="s">
        <v>71</v>
      </c>
    </row>
    <row r="111" spans="1:3" s="57" customFormat="1" ht="13.5" hidden="1" customHeight="1" x14ac:dyDescent="0.2">
      <c r="A111" s="58">
        <v>110</v>
      </c>
      <c r="B111" s="58">
        <v>1106304</v>
      </c>
      <c r="C111" s="59" t="s">
        <v>94</v>
      </c>
    </row>
    <row r="112" spans="1:3" s="57" customFormat="1" ht="13.5" hidden="1" customHeight="1" x14ac:dyDescent="0.2">
      <c r="A112" s="58">
        <v>111</v>
      </c>
      <c r="B112" s="58">
        <v>1106946</v>
      </c>
      <c r="C112" s="59" t="s">
        <v>86</v>
      </c>
    </row>
    <row r="113" spans="1:3" s="57" customFormat="1" ht="13.5" hidden="1" customHeight="1" x14ac:dyDescent="0.2">
      <c r="A113" s="58">
        <v>112</v>
      </c>
      <c r="B113" s="58">
        <v>1115353</v>
      </c>
      <c r="C113" s="59" t="s">
        <v>163</v>
      </c>
    </row>
    <row r="114" spans="1:3" s="57" customFormat="1" ht="13.5" hidden="1" customHeight="1" x14ac:dyDescent="0.2">
      <c r="A114" s="58">
        <v>113</v>
      </c>
      <c r="B114" s="58">
        <v>1111487</v>
      </c>
      <c r="C114" s="59" t="s">
        <v>67</v>
      </c>
    </row>
    <row r="115" spans="1:3" s="57" customFormat="1" ht="13.5" hidden="1" customHeight="1" x14ac:dyDescent="0.2">
      <c r="A115" s="58">
        <v>114</v>
      </c>
      <c r="B115" s="58">
        <v>1115234</v>
      </c>
      <c r="C115" s="59" t="s">
        <v>76</v>
      </c>
    </row>
    <row r="116" spans="1:3" s="57" customFormat="1" ht="13.5" hidden="1" customHeight="1" x14ac:dyDescent="0.2">
      <c r="A116" s="58">
        <v>115</v>
      </c>
      <c r="B116" s="58">
        <v>1106718</v>
      </c>
      <c r="C116" s="59" t="s">
        <v>159</v>
      </c>
    </row>
    <row r="117" spans="1:3" s="57" customFormat="1" ht="13.5" hidden="1" customHeight="1" x14ac:dyDescent="0.2">
      <c r="A117" s="58">
        <v>116</v>
      </c>
      <c r="B117" s="58">
        <v>1106235</v>
      </c>
      <c r="C117" s="59" t="s">
        <v>95</v>
      </c>
    </row>
    <row r="118" spans="1:3" s="57" customFormat="1" ht="13.5" hidden="1" customHeight="1" x14ac:dyDescent="0.2">
      <c r="A118" s="58">
        <v>117</v>
      </c>
      <c r="B118" s="58">
        <v>1106449</v>
      </c>
      <c r="C118" s="59" t="s">
        <v>85</v>
      </c>
    </row>
    <row r="119" spans="1:3" s="57" customFormat="1" ht="13.5" hidden="1" customHeight="1" x14ac:dyDescent="0.2">
      <c r="A119" s="58">
        <v>118</v>
      </c>
      <c r="B119" s="58">
        <v>1106667</v>
      </c>
      <c r="C119" s="59" t="s">
        <v>79</v>
      </c>
    </row>
    <row r="120" spans="1:3" s="57" customFormat="1" ht="13.5" hidden="1" customHeight="1" x14ac:dyDescent="0.2">
      <c r="A120" s="58">
        <v>119</v>
      </c>
      <c r="B120" s="58">
        <v>1106215</v>
      </c>
      <c r="C120" s="59" t="s">
        <v>101</v>
      </c>
    </row>
    <row r="121" spans="1:3" s="57" customFormat="1" ht="13.5" hidden="1" customHeight="1" x14ac:dyDescent="0.2">
      <c r="A121" s="58">
        <v>120</v>
      </c>
      <c r="B121" s="58">
        <v>1110156</v>
      </c>
      <c r="C121" s="59" t="s">
        <v>161</v>
      </c>
    </row>
    <row r="122" spans="1:3" s="57" customFormat="1" ht="13.5" hidden="1" customHeight="1" x14ac:dyDescent="0.2">
      <c r="A122" s="58">
        <v>121</v>
      </c>
      <c r="B122" s="58">
        <v>1503524</v>
      </c>
      <c r="C122" s="59" t="s">
        <v>82</v>
      </c>
    </row>
    <row r="123" spans="1:3" s="57" customFormat="1" ht="13.5" hidden="1" customHeight="1" x14ac:dyDescent="0.2">
      <c r="A123" s="58">
        <v>122</v>
      </c>
      <c r="B123" s="58">
        <v>1111883</v>
      </c>
      <c r="C123" s="59" t="s">
        <v>91</v>
      </c>
    </row>
    <row r="124" spans="1:3" s="57" customFormat="1" ht="13.5" hidden="1" customHeight="1" x14ac:dyDescent="0.2">
      <c r="A124" s="58">
        <v>123</v>
      </c>
      <c r="B124" s="58">
        <v>1111519</v>
      </c>
      <c r="C124" s="59" t="s">
        <v>102</v>
      </c>
    </row>
    <row r="125" spans="1:3" s="57" customFormat="1" ht="13.5" hidden="1" customHeight="1" x14ac:dyDescent="0.2">
      <c r="A125" s="58">
        <v>124</v>
      </c>
      <c r="B125" s="58">
        <v>1111712</v>
      </c>
      <c r="C125" s="59" t="s">
        <v>105</v>
      </c>
    </row>
    <row r="126" spans="1:3" s="57" customFormat="1" ht="13.5" hidden="1" customHeight="1" x14ac:dyDescent="0.2">
      <c r="A126" s="58">
        <v>125</v>
      </c>
      <c r="B126" s="58">
        <v>1106019</v>
      </c>
      <c r="C126" s="59" t="s">
        <v>69</v>
      </c>
    </row>
    <row r="127" spans="1:3" s="57" customFormat="1" ht="13.5" hidden="1" customHeight="1" x14ac:dyDescent="0.2">
      <c r="A127" s="58">
        <v>126</v>
      </c>
      <c r="B127" s="58">
        <v>1107568</v>
      </c>
      <c r="C127" s="59" t="s">
        <v>160</v>
      </c>
    </row>
    <row r="128" spans="1:3" s="57" customFormat="1" ht="13.5" hidden="1" customHeight="1" x14ac:dyDescent="0.2">
      <c r="A128" s="58">
        <v>127</v>
      </c>
      <c r="B128" s="58">
        <v>1107540</v>
      </c>
      <c r="C128" s="59" t="s">
        <v>74</v>
      </c>
    </row>
    <row r="129" spans="1:4" s="57" customFormat="1" ht="13.5" hidden="1" customHeight="1" x14ac:dyDescent="0.2">
      <c r="A129" s="58">
        <v>128</v>
      </c>
      <c r="B129" s="58">
        <v>1115606</v>
      </c>
      <c r="C129" s="59" t="s">
        <v>89</v>
      </c>
    </row>
    <row r="130" spans="1:4" s="57" customFormat="1" ht="13.5" hidden="1" customHeight="1" x14ac:dyDescent="0.2">
      <c r="A130" s="58">
        <v>129</v>
      </c>
      <c r="B130" s="58">
        <v>1111403</v>
      </c>
      <c r="C130" s="59" t="s">
        <v>103</v>
      </c>
    </row>
    <row r="131" spans="1:4" s="57" customFormat="1" ht="13.5" hidden="1" customHeight="1" x14ac:dyDescent="0.2">
      <c r="A131" s="58">
        <v>130</v>
      </c>
      <c r="B131" s="58">
        <v>1014620</v>
      </c>
      <c r="C131" s="59" t="s">
        <v>83</v>
      </c>
    </row>
    <row r="132" spans="1:4" s="57" customFormat="1" ht="13.5" hidden="1" customHeight="1" x14ac:dyDescent="0.2">
      <c r="A132" s="58">
        <v>131</v>
      </c>
      <c r="B132" s="58">
        <v>1115822</v>
      </c>
      <c r="C132" s="59" t="s">
        <v>164</v>
      </c>
    </row>
    <row r="133" spans="1:4" s="57" customFormat="1" ht="13.5" hidden="1" customHeight="1" x14ac:dyDescent="0.2">
      <c r="A133" s="58">
        <v>132</v>
      </c>
      <c r="B133" s="58">
        <v>1115984</v>
      </c>
      <c r="C133" s="59" t="s">
        <v>72</v>
      </c>
    </row>
    <row r="134" spans="1:4" s="57" customFormat="1" ht="13.5" hidden="1" customHeight="1" x14ac:dyDescent="0.2">
      <c r="A134" s="58">
        <v>133</v>
      </c>
      <c r="B134" s="58">
        <v>603779</v>
      </c>
      <c r="C134" s="59" t="s">
        <v>66</v>
      </c>
      <c r="D134" s="57" t="s">
        <v>175</v>
      </c>
    </row>
    <row r="135" spans="1:4" s="57" customFormat="1" ht="13.5" hidden="1" customHeight="1" x14ac:dyDescent="0.2">
      <c r="A135" s="58">
        <v>134</v>
      </c>
      <c r="B135" s="58">
        <v>1317837</v>
      </c>
      <c r="C135" s="59" t="s">
        <v>168</v>
      </c>
      <c r="D135" s="57" t="s">
        <v>175</v>
      </c>
    </row>
    <row r="136" spans="1:4" s="57" customFormat="1" ht="13.5" hidden="1" customHeight="1" x14ac:dyDescent="0.2">
      <c r="A136" s="58">
        <v>135</v>
      </c>
      <c r="B136" s="58">
        <v>1804942</v>
      </c>
      <c r="C136" s="59" t="s">
        <v>150</v>
      </c>
      <c r="D136" s="57" t="s">
        <v>175</v>
      </c>
    </row>
    <row r="137" spans="1:4" s="57" customFormat="1" ht="13.5" hidden="1" customHeight="1" x14ac:dyDescent="0.2">
      <c r="A137" s="58">
        <v>136</v>
      </c>
      <c r="B137" s="58">
        <v>1506137</v>
      </c>
      <c r="C137" s="59" t="s">
        <v>106</v>
      </c>
      <c r="D137" s="60" t="s">
        <v>175</v>
      </c>
    </row>
    <row r="138" spans="1:4" s="57" customFormat="1" ht="13.5" hidden="1" customHeight="1" x14ac:dyDescent="0.2">
      <c r="A138" s="58">
        <v>137</v>
      </c>
      <c r="B138" s="58">
        <v>1304328</v>
      </c>
      <c r="C138" s="59" t="s">
        <v>149</v>
      </c>
      <c r="D138" s="60" t="s">
        <v>175</v>
      </c>
    </row>
    <row r="139" spans="1:4" s="57" customFormat="1" ht="13.5" hidden="1" customHeight="1" x14ac:dyDescent="0.2">
      <c r="A139" s="58">
        <v>138</v>
      </c>
      <c r="B139" s="58">
        <v>1107068</v>
      </c>
      <c r="C139" s="59" t="s">
        <v>107</v>
      </c>
      <c r="D139" s="60" t="s">
        <v>175</v>
      </c>
    </row>
    <row r="141" spans="1:4" s="61" customFormat="1" ht="13.5" customHeight="1" x14ac:dyDescent="0.2">
      <c r="A141" s="55"/>
    </row>
    <row r="142" spans="1:4" s="61" customFormat="1" ht="13.5" customHeight="1" x14ac:dyDescent="0.2">
      <c r="A142" s="55"/>
    </row>
    <row r="143" spans="1:4" s="61" customFormat="1" ht="13.5" customHeight="1" x14ac:dyDescent="0.2">
      <c r="A143" s="55"/>
    </row>
    <row r="144" spans="1:4" s="61" customFormat="1" ht="13.5" customHeight="1" x14ac:dyDescent="0.2">
      <c r="A144" s="55"/>
    </row>
    <row r="145" spans="1:1" s="61" customFormat="1" ht="13.5" customHeight="1" x14ac:dyDescent="0.2">
      <c r="A145" s="55"/>
    </row>
    <row r="146" spans="1:1" s="61" customFormat="1" ht="13.5" customHeight="1" x14ac:dyDescent="0.2">
      <c r="A146" s="55"/>
    </row>
  </sheetData>
  <sheetProtection password="DC9F" sheet="1" objects="1" scenarios="1"/>
  <autoFilter ref="A1:D139"/>
  <pageMargins left="0.31496062992125984" right="0.27559055118110237" top="0.74803149606299213" bottom="0.43307086614173229" header="0.31496062992125984" footer="0.31496062992125984"/>
  <pageSetup paperSize="8" scale="67" fitToHeight="2" orientation="landscape" r:id="rId1"/>
  <headerFooter>
    <oddHeader>&amp;C&amp;"-,Negrito"&amp;14PROGRAMA TEIP3 - RECURSOS ADICIONAIS 2013-2014</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13</vt:i4>
      </vt:variant>
    </vt:vector>
  </HeadingPairs>
  <TitlesOfParts>
    <vt:vector size="24" baseType="lpstr">
      <vt:lpstr>Início</vt:lpstr>
      <vt:lpstr>1.1 - Contextualização</vt:lpstr>
      <vt:lpstr>1.2 - SWOT</vt:lpstr>
      <vt:lpstr>1.3 - Problemas</vt:lpstr>
      <vt:lpstr>2 - Metas Gerais Intermédias</vt:lpstr>
      <vt:lpstr>3 - Ações</vt:lpstr>
      <vt:lpstr>4.1 - Recursos humanos</vt:lpstr>
      <vt:lpstr>4.2 - Recursos financeiros</vt:lpstr>
      <vt:lpstr>folha1</vt:lpstr>
      <vt:lpstr>RH_2013_14</vt:lpstr>
      <vt:lpstr>ações_2013_14</vt:lpstr>
      <vt:lpstr>'1.1 - Contextualização'!Área_de_Impressão</vt:lpstr>
      <vt:lpstr>'1.2 - SWOT'!Área_de_Impressão</vt:lpstr>
      <vt:lpstr>'1.3 - Problemas'!Área_de_Impressão</vt:lpstr>
      <vt:lpstr>'3 - Ações'!Área_de_Impressão</vt:lpstr>
      <vt:lpstr>'4.1 - Recursos humanos'!Área_de_Impressão</vt:lpstr>
      <vt:lpstr>'4.2 - Recursos financeiros'!Área_de_Impressão</vt:lpstr>
      <vt:lpstr>Início!Área_de_Impressão</vt:lpstr>
      <vt:lpstr>RH_2013_14!Área_de_Impressão</vt:lpstr>
      <vt:lpstr>'1.2 - SWOT'!Títulos_de_Impressão</vt:lpstr>
      <vt:lpstr>'3 - Ações'!Títulos_de_Impressão</vt:lpstr>
      <vt:lpstr>'4.1 - Recursos humanos'!Títulos_de_Impressão</vt:lpstr>
      <vt:lpstr>folha1!Títulos_de_Impressão</vt:lpstr>
      <vt:lpstr>RH_2013_14!Títulos_de_Impressão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pandre</dc:creator>
  <cp:lastModifiedBy>Utilizador</cp:lastModifiedBy>
  <cp:lastPrinted>2014-07-29T08:15:21Z</cp:lastPrinted>
  <dcterms:created xsi:type="dcterms:W3CDTF">2014-06-23T08:05:02Z</dcterms:created>
  <dcterms:modified xsi:type="dcterms:W3CDTF">2014-11-13T17:44:36Z</dcterms:modified>
</cp:coreProperties>
</file>